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C:\Users\zaimu\Desktop\財政　ファイル入れ\報告移動用\"/>
    </mc:Choice>
  </mc:AlternateContent>
  <xr:revisionPtr revIDLastSave="0" documentId="8_{DE646896-0308-44B6-BC61-2A8899ED0087}" xr6:coauthVersionLast="47" xr6:coauthVersionMax="47" xr10:uidLastSave="{00000000-0000-0000-0000-000000000000}"/>
  <bookViews>
    <workbookView xWindow="-120" yWindow="-120" windowWidth="19440" windowHeight="15000" activeTab="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P23" i="12" l="1"/>
  <c r="AA23" i="12"/>
  <c r="V23" i="12"/>
  <c r="Q23" i="12"/>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W38" i="10"/>
  <c r="BW39" i="10" s="1"/>
  <c r="BW40" i="10" s="1"/>
  <c r="BW41" i="10" s="1"/>
  <c r="BW42" i="10" s="1"/>
  <c r="BW43" i="10" s="1"/>
  <c r="BE38" i="10"/>
  <c r="AM38" i="10"/>
  <c r="U38" i="10"/>
  <c r="C38" i="10"/>
  <c r="CO37" i="10"/>
  <c r="BE37" i="10"/>
  <c r="AM37" i="10"/>
  <c r="U37" i="10"/>
  <c r="C37" i="10"/>
  <c r="CO36" i="10"/>
  <c r="BW36" i="10"/>
  <c r="BW37" i="10" s="1"/>
  <c r="BE36" i="10"/>
  <c r="AM36" i="10"/>
  <c r="C36" i="10"/>
  <c r="CO35" i="10"/>
  <c r="BE35" i="10"/>
  <c r="CO34" i="10"/>
  <c r="BW34" i="10"/>
  <c r="BW35" i="10" s="1"/>
  <c r="BE34" i="10"/>
  <c r="C34" i="10"/>
  <c r="C35" i="10" l="1"/>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AM35" i="10" s="1"/>
</calcChain>
</file>

<file path=xl/sharedStrings.xml><?xml version="1.0" encoding="utf-8"?>
<sst xmlns="http://schemas.openxmlformats.org/spreadsheetml/2006/main" count="1146" uniqueCount="569">
  <si>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</si>
  <si>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</si>
  <si>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</si>
  <si>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</si>
  <si>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</si>
  <si>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</si>
  <si>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</si>
  <si>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</si>
  <si>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</si>
  <si>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</si>
  <si>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</si>
  <si>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</si>
  <si>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</si>
  <si>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</si>
  <si>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</si>
  <si>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</si>
  <si>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</si>
  <si>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</si>
  <si>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</si>
  <si>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</si>
  <si>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</si>
  <si>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</si>
  <si>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</si>
  <si>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</si>
  <si>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</si>
  <si>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</si>
  <si>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</si>
  <si>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</si>
  <si>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</si>
  <si>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</si>
  <si>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</si>
  <si>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</si>
  <si>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</si>
  <si>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</si>
  <si>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</si>
  <si>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</si>
  <si>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</si>
  <si>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</si>
  <si>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</si>
  <si>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</si>
  <si>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</si>
  <si>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</si>
  <si>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</si>
  <si>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</si>
  <si>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</si>
  <si>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</si>
  <si>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</si>
  <si>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</si>
  <si>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</si>
  <si>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</si>
  <si>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</si>
  <si>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</si>
  <si>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</si>
  <si>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</si>
  <si>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</si>
  <si>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</si>
  <si>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</si>
  <si>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</si>
  <si>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</si>
  <si>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</si>
  <si>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</si>
  <si>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</si>
  <si>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</si>
  <si>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</si>
  <si>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</si>
  <si>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</si>
  <si>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</si>
  <si>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</si>
  <si>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</si>
  <si>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</si>
  <si>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</si>
  <si>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</si>
  <si>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</si>
  <si>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</si>
  <si>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</si>
  <si>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</si>
  <si>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</si>
  <si>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</si>
  <si>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</si>
  <si>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</si>
  <si>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</si>
  <si>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Ⅴ－１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</si>
  <si>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</si>
  <si>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</si>
  <si>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</si>
  <si>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</si>
  <si>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</si>
  <si>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</si>
  <si>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</si>
  <si>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</si>
  <si>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</si>
  <si>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</si>
  <si>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</si>
  <si>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</si>
  <si>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菰野町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</si>
  <si>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</si>
  <si>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</si>
  <si>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</si>
  <si>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</si>
  <si>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</si>
  <si>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</si>
  <si>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</si>
  <si>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</si>
  <si>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</si>
  <si>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</si>
  <si>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</si>
  <si>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</si>
  <si>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</si>
  <si>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</si>
  <si>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</si>
  <si>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</si>
  <si>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</si>
  <si>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</si>
  <si>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</si>
  <si>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</si>
  <si>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</si>
  <si>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</si>
  <si>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</si>
  <si>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0.9</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</si>
  <si>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</si>
  <si>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</si>
  <si>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</si>
  <si>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</si>
  <si>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</si>
  <si>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</si>
  <si>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</si>
  <si>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</si>
  <si>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</si>
  <si>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</si>
  <si>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</si>
  <si>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</si>
  <si>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</si>
  <si>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</si>
  <si>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</si>
  <si>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</si>
  <si>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</si>
  <si>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</si>
  <si>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</si>
  <si>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</si>
  <si>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</si>
  <si>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</si>
  <si>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</si>
  <si>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6"/>
  </si>
  <si>
    <t>うち日本人(％)</t>
    <phoneticPr fontId="5"/>
  </si>
  <si>
    <t>-0.8</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</si>
  <si>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</si>
  <si>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</si>
  <si>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</si>
  <si>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</si>
  <si>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</si>
  <si>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</si>
  <si>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</si>
  <si>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</si>
  <si>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</si>
  <si>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</si>
  <si>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</si>
  <si>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</si>
  <si>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</si>
  <si>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</si>
  <si>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</si>
  <si>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</si>
  <si>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</si>
  <si>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</si>
  <si>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</si>
  <si>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</si>
  <si>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</si>
  <si>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</si>
  <si>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</si>
  <si>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</si>
  <si>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</si>
  <si>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</si>
  <si>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</si>
  <si>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</si>
  <si>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</si>
  <si>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</si>
  <si>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</si>
  <si>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</si>
  <si>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</si>
  <si>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</si>
  <si>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</si>
  <si>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</si>
  <si>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</si>
  <si>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</si>
  <si>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</si>
  <si>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</si>
  <si>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</si>
  <si>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</si>
  <si>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</si>
  <si>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</si>
  <si>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</si>
  <si>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</si>
  <si>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</si>
  <si>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</si>
  <si>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</si>
  <si>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</si>
  <si>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</si>
  <si>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</si>
  <si>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</si>
  <si>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</si>
  <si>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</si>
  <si>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</si>
  <si>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</si>
  <si>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</si>
  <si>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三重県菰野町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</si>
  <si>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</si>
  <si>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</si>
  <si>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</si>
  <si>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</si>
  <si>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</si>
  <si>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</si>
  <si>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</si>
  <si>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</si>
  <si>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</si>
  <si>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</si>
  <si>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</si>
  <si>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</si>
  <si>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</si>
  <si>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</si>
  <si>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</si>
  <si>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</si>
  <si>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</si>
  <si>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</si>
  <si>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</si>
  <si>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</si>
  <si>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</si>
  <si>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</si>
  <si>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</si>
  <si>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</si>
  <si>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</si>
  <si>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</si>
  <si>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</si>
  <si>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</si>
  <si>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</si>
  <si>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</si>
  <si>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</si>
  <si>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</si>
  <si>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</si>
  <si>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</si>
  <si>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</si>
  <si>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</si>
  <si>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</si>
  <si>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</si>
  <si>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</si>
  <si>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</si>
  <si>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</si>
  <si>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</si>
  <si>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</si>
  <si>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</si>
  <si>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</si>
  <si>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</si>
  <si>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</si>
  <si>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</si>
  <si>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</si>
  <si>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</si>
  <si>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</si>
  <si>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</si>
  <si>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</si>
  <si>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</si>
  <si>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</si>
  <si>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</si>
  <si>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</si>
  <si>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</si>
  <si>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</si>
  <si>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</si>
  <si>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</si>
  <si>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</si>
  <si>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</si>
  <si>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</si>
  <si>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</si>
  <si>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</si>
  <si>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</si>
  <si>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</si>
  <si>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</si>
  <si>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</si>
  <si>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</si>
  <si>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</si>
  <si>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</si>
  <si>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</si>
  <si>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</si>
  <si>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</si>
  <si>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</si>
  <si>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</si>
  <si>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</si>
  <si>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</si>
  <si>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</si>
  <si>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</si>
  <si>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</si>
  <si>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</si>
  <si>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</si>
  <si>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</si>
  <si>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</si>
  <si>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</si>
  <si>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</si>
  <si>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</si>
  <si>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</si>
  <si>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</si>
  <si>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</si>
  <si>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</si>
  <si>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</si>
  <si>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</si>
  <si>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</si>
  <si>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</si>
  <si>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</si>
  <si>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</si>
  <si>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</si>
  <si>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</si>
  <si>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</si>
  <si>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</si>
  <si>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</si>
  <si>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</si>
  <si>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</si>
  <si>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</si>
  <si>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</si>
  <si>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</si>
  <si>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</si>
  <si>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</si>
  <si>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</si>
  <si>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</si>
  <si>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</si>
  <si>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</si>
  <si>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</si>
  <si>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</si>
  <si>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</si>
  <si>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</si>
  <si>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</si>
  <si>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</si>
  <si>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</si>
  <si>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</si>
  <si>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</si>
  <si>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</si>
  <si>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</si>
  <si>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</si>
  <si>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</si>
  <si>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</si>
  <si>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</si>
  <si>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</si>
  <si>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</si>
  <si>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</si>
  <si>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</si>
  <si>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</si>
  <si>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</si>
  <si>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</si>
  <si>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</si>
  <si>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</si>
  <si>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</si>
  <si>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</si>
  <si>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</si>
  <si>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</si>
  <si>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</si>
  <si>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</si>
  <si>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</si>
  <si>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</si>
  <si>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</si>
  <si>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</si>
  <si>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三重県菰野町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</si>
  <si>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</si>
  <si>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</si>
  <si>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</si>
  <si>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</si>
  <si>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</si>
  <si>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</si>
  <si>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</si>
  <si>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</si>
  <si>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</si>
  <si>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</si>
  <si>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</si>
  <si>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</si>
  <si>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</si>
  <si>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</si>
  <si>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</si>
  <si>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</si>
  <si>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</si>
  <si>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</si>
  <si>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</si>
  <si>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</si>
  <si>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</si>
  <si>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</si>
  <si>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</si>
  <si>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</si>
  <si>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</si>
  <si>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</si>
  <si>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</si>
  <si>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</si>
  <si>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</si>
  <si>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</si>
  <si>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</si>
  <si>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</si>
  <si>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</si>
  <si>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</si>
  <si>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</si>
  <si>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</si>
  <si>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</si>
  <si>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</si>
  <si>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</si>
  <si>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</si>
  <si>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</si>
  <si>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</si>
  <si>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</si>
  <si>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</si>
  <si>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</si>
  <si>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</si>
  <si>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</si>
  <si>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</si>
  <si>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</si>
  <si>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</si>
  <si>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</si>
  <si>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</si>
  <si>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</si>
  <si>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</si>
  <si>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</si>
  <si>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</si>
  <si>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</si>
  <si>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</si>
  <si>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</si>
  <si>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</si>
  <si>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</si>
  <si>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</si>
  <si>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</si>
  <si>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</si>
  <si>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</si>
  <si>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</si>
  <si>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</si>
  <si>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</si>
  <si>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</si>
  <si>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</si>
  <si>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</si>
  <si>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</si>
  <si>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</si>
  <si>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</si>
  <si>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</si>
  <si>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</si>
  <si>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</si>
  <si>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</si>
  <si>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</si>
  <si>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</si>
  <si>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</si>
  <si>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</si>
  <si>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</si>
  <si>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</si>
  <si>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</si>
  <si>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</si>
  <si>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</si>
  <si>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</si>
  <si>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</si>
  <si>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</si>
  <si>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</si>
  <si>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</si>
  <si>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</si>
  <si>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</si>
  <si>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</si>
  <si>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</si>
  <si>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</si>
  <si>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</si>
  <si>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</si>
  <si>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</si>
  <si>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</si>
  <si>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</si>
  <si>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</si>
  <si>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</si>
  <si>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</si>
  <si>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</si>
  <si>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</si>
  <si>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</si>
  <si>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</si>
  <si>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</si>
  <si>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</si>
  <si>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</si>
  <si>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</si>
  <si>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</si>
  <si>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</si>
  <si>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</si>
  <si>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</si>
  <si>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</si>
  <si>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</si>
  <si>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</si>
  <si>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</si>
  <si>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</si>
  <si>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</si>
  <si>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</si>
  <si>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</si>
  <si>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</si>
  <si>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</si>
  <si>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</si>
  <si>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</si>
  <si>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</si>
  <si>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</si>
  <si>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</si>
  <si>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</si>
  <si>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</si>
  <si>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</si>
  <si>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</si>
  <si>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</si>
  <si>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</si>
  <si>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</si>
  <si>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</si>
  <si>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</si>
  <si>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</si>
  <si>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</si>
  <si>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</si>
  <si>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</si>
  <si>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</si>
  <si>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</si>
  <si>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</si>
  <si>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</si>
  <si>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</si>
  <si>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</si>
  <si>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</si>
  <si>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</si>
  <si>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</si>
  <si>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</si>
  <si>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</si>
  <si>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</si>
  <si>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</si>
  <si>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</si>
  <si>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</si>
  <si>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</si>
  <si>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</si>
  <si>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</si>
  <si>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</si>
  <si>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</si>
  <si>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</si>
  <si>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</si>
  <si>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</si>
  <si>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</si>
  <si>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</si>
  <si>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</si>
  <si>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</si>
  <si>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</si>
  <si>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</si>
  <si>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</si>
  <si>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4.78</t>
  </si>
  <si>
    <t>▲ 5.82</t>
  </si>
  <si>
    <t>▲ 8.61</t>
  </si>
  <si>
    <t>▲ 2.71</t>
  </si>
  <si>
    <t>土地取得特別会計</t>
  </si>
  <si>
    <t>▲ 0.05</t>
  </si>
  <si>
    <t>水道事業会計</t>
  </si>
  <si>
    <t>下水道事業会計</t>
  </si>
  <si>
    <t>一般会計</t>
  </si>
  <si>
    <t>介護保険特別会計</t>
  </si>
  <si>
    <t>国民健康保険特別会計</t>
  </si>
  <si>
    <t>後期高齢者医療特別会計</t>
  </si>
  <si>
    <t>その他会計（赤字）</t>
  </si>
  <si>
    <t>その他会計（黒字）</t>
  </si>
  <si>
    <t>R01</t>
    <phoneticPr fontId="5"/>
  </si>
  <si>
    <t>R02</t>
    <phoneticPr fontId="5"/>
  </si>
  <si>
    <t>R03</t>
    <phoneticPr fontId="5"/>
  </si>
  <si>
    <t>R04</t>
    <phoneticPr fontId="5"/>
  </si>
  <si>
    <t>R05</t>
    <phoneticPr fontId="5"/>
  </si>
  <si>
    <t>公共施設整備基金(R05年度末現在)</t>
    <phoneticPr fontId="5"/>
  </si>
  <si>
    <t>教育基金(R05年度末現在)</t>
    <rPh sb="0" eb="4">
      <t>キョウイクキキン</t>
    </rPh>
    <phoneticPr fontId="2"/>
  </si>
  <si>
    <t>ボランティア基金(R05年度末現在)</t>
    <rPh sb="6" eb="8">
      <t>キキン</t>
    </rPh>
    <phoneticPr fontId="2"/>
  </si>
  <si>
    <t>土地開発基金(R05年度末現在)</t>
    <phoneticPr fontId="2"/>
  </si>
  <si>
    <t>森林環境譲与税基金(R05年度末現在)</t>
    <phoneticPr fontId="2"/>
  </si>
  <si>
    <t>-</t>
    <phoneticPr fontId="2"/>
  </si>
  <si>
    <t>三重県三重郡老人福祉施設組合（一般会計）</t>
  </si>
  <si>
    <t>（介護サービス事業特別会計）</t>
    <rPh sb="1" eb="3">
      <t>カイゴ</t>
    </rPh>
    <rPh sb="7" eb="9">
      <t>ジギョウ</t>
    </rPh>
    <rPh sb="9" eb="11">
      <t>トクベツ</t>
    </rPh>
    <rPh sb="11" eb="13">
      <t>カイケイ</t>
    </rPh>
    <phoneticPr fontId="2"/>
  </si>
  <si>
    <t>朝明広域衛生組合（一般会計）</t>
    <rPh sb="0" eb="2">
      <t>アサケ</t>
    </rPh>
    <rPh sb="2" eb="4">
      <t>コウイキ</t>
    </rPh>
    <rPh sb="4" eb="6">
      <t>エイセイ</t>
    </rPh>
    <rPh sb="6" eb="8">
      <t>クミアイ</t>
    </rPh>
    <rPh sb="9" eb="11">
      <t>イッパン</t>
    </rPh>
    <rPh sb="11" eb="13">
      <t>カイケイ</t>
    </rPh>
    <phoneticPr fontId="2"/>
  </si>
  <si>
    <t>三重県市町総合事務組合（一般会計）</t>
    <rPh sb="0" eb="3">
      <t>ミエケン</t>
    </rPh>
    <rPh sb="3" eb="5">
      <t>シマチ</t>
    </rPh>
    <rPh sb="5" eb="7">
      <t>ソウゴウ</t>
    </rPh>
    <rPh sb="7" eb="9">
      <t>ジム</t>
    </rPh>
    <rPh sb="9" eb="11">
      <t>クミアイ</t>
    </rPh>
    <rPh sb="12" eb="14">
      <t>イッパン</t>
    </rPh>
    <rPh sb="14" eb="16">
      <t>カイケイ</t>
    </rPh>
    <phoneticPr fontId="2"/>
  </si>
  <si>
    <t>（共同研修特別会計）</t>
    <rPh sb="1" eb="3">
      <t>キョウドウ</t>
    </rPh>
    <rPh sb="3" eb="5">
      <t>ケンシュウ</t>
    </rPh>
    <rPh sb="5" eb="7">
      <t>トクベツ</t>
    </rPh>
    <rPh sb="7" eb="9">
      <t>カイケイ</t>
    </rPh>
    <phoneticPr fontId="2"/>
  </si>
  <si>
    <t>（デジタル地図特別会計）</t>
    <rPh sb="5" eb="7">
      <t>チズ</t>
    </rPh>
    <rPh sb="7" eb="9">
      <t>トクベツ</t>
    </rPh>
    <rPh sb="9" eb="11">
      <t>カイケイ</t>
    </rPh>
    <phoneticPr fontId="2"/>
  </si>
  <si>
    <t>（物品特別会計）</t>
    <rPh sb="1" eb="3">
      <t>ブッピン</t>
    </rPh>
    <rPh sb="3" eb="5">
      <t>トクベツ</t>
    </rPh>
    <rPh sb="5" eb="7">
      <t>カイケイ</t>
    </rPh>
    <phoneticPr fontId="2"/>
  </si>
  <si>
    <t>（退職手当特別会計）</t>
    <rPh sb="1" eb="3">
      <t>タイショク</t>
    </rPh>
    <rPh sb="3" eb="5">
      <t>テアテ</t>
    </rPh>
    <rPh sb="5" eb="7">
      <t>トクベツ</t>
    </rPh>
    <rPh sb="7" eb="9">
      <t>カイケイ</t>
    </rPh>
    <phoneticPr fontId="2"/>
  </si>
  <si>
    <t>（消防救急無線特別会計）</t>
    <rPh sb="1" eb="3">
      <t>ショウボウ</t>
    </rPh>
    <rPh sb="3" eb="5">
      <t>キュウキュウ</t>
    </rPh>
    <rPh sb="5" eb="7">
      <t>ムセン</t>
    </rPh>
    <rPh sb="7" eb="9">
      <t>トクベツ</t>
    </rPh>
    <rPh sb="9" eb="11">
      <t>カイケイ</t>
    </rPh>
    <phoneticPr fontId="2"/>
  </si>
  <si>
    <t>（公平委員会特別会計）</t>
    <rPh sb="1" eb="3">
      <t>コウヘイ</t>
    </rPh>
    <rPh sb="3" eb="6">
      <t>イインカイ</t>
    </rPh>
    <rPh sb="6" eb="8">
      <t>トクベツ</t>
    </rPh>
    <rPh sb="8" eb="10">
      <t>カイケイ</t>
    </rPh>
    <phoneticPr fontId="2"/>
  </si>
  <si>
    <t>三重地方税管理回収機構（一般会計）</t>
    <rPh sb="0" eb="5">
      <t>ミエチホウゼイ</t>
    </rPh>
    <rPh sb="5" eb="7">
      <t>カンリ</t>
    </rPh>
    <rPh sb="7" eb="9">
      <t>カイシュウ</t>
    </rPh>
    <rPh sb="9" eb="11">
      <t>キコウ</t>
    </rPh>
    <rPh sb="12" eb="14">
      <t>イッパン</t>
    </rPh>
    <rPh sb="14" eb="16">
      <t>カイケイ</t>
    </rPh>
    <phoneticPr fontId="2"/>
  </si>
  <si>
    <t>（滞納整理拡充事業特別会計）</t>
    <rPh sb="1" eb="3">
      <t>タイノウ</t>
    </rPh>
    <rPh sb="3" eb="5">
      <t>セイリ</t>
    </rPh>
    <rPh sb="5" eb="7">
      <t>カクジュウ</t>
    </rPh>
    <rPh sb="7" eb="9">
      <t>ジギョウ</t>
    </rPh>
    <rPh sb="9" eb="11">
      <t>トクベツ</t>
    </rPh>
    <rPh sb="11" eb="13">
      <t>カイケイ</t>
    </rPh>
    <phoneticPr fontId="2"/>
  </si>
  <si>
    <t>三重県後期高齢者医療広域連合（一般会計）</t>
    <rPh sb="0" eb="3">
      <t>ミエケン</t>
    </rPh>
    <rPh sb="3" eb="8">
      <t>コウキコウレイシャ</t>
    </rPh>
    <rPh sb="8" eb="10">
      <t>イリョウ</t>
    </rPh>
    <rPh sb="10" eb="14">
      <t>コウイキレンゴウ</t>
    </rPh>
    <rPh sb="15" eb="17">
      <t>イッパン</t>
    </rPh>
    <rPh sb="17" eb="19">
      <t>カイケイ</t>
    </rPh>
    <phoneticPr fontId="2"/>
  </si>
  <si>
    <t>（後期高齢者医療特別会計）</t>
    <rPh sb="1" eb="6">
      <t>コウキコウレイシャ</t>
    </rPh>
    <rPh sb="6" eb="8">
      <t>イリョウ</t>
    </rPh>
    <rPh sb="8" eb="10">
      <t>トクベツ</t>
    </rPh>
    <rPh sb="10" eb="12">
      <t>カイケイ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</si>
</sst>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59119</c:v>
                </c:pt>
                <c:pt idx="1">
                  <c:v>53895</c:v>
                </c:pt>
                <c:pt idx="2">
                  <c:v>56181</c:v>
                </c:pt>
                <c:pt idx="3">
                  <c:v>47730</c:v>
                </c:pt>
                <c:pt idx="4">
                  <c:v>61921</c:v>
                </c:pt>
              </c:numCache>
            </c:numRef>
          </c:val>
          <c:smooth val="0"/>
          <c:extLst>
            <c:ext xmlns:c16="http://schemas.microsoft.com/office/drawing/2014/chart" uri="{C3380CC4-5D6E-409C-BE32-E72D297353CC}">
              <c16:uniqueId val="{00000000-F5EA-4169-98E7-9638C684FC1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38073</c:v>
                </c:pt>
                <c:pt idx="1">
                  <c:v>39047</c:v>
                </c:pt>
                <c:pt idx="2">
                  <c:v>31269</c:v>
                </c:pt>
                <c:pt idx="3">
                  <c:v>17714</c:v>
                </c:pt>
                <c:pt idx="4">
                  <c:v>31916</c:v>
                </c:pt>
              </c:numCache>
            </c:numRef>
          </c:val>
          <c:smooth val="0"/>
          <c:extLst>
            <c:ext xmlns:c16="http://schemas.microsoft.com/office/drawing/2014/chart" uri="{C3380CC4-5D6E-409C-BE32-E72D297353CC}">
              <c16:uniqueId val="{00000001-F5EA-4169-98E7-9638C684FC18}"/>
            </c:ext>
          </c:extLst>
        </c:ser>
        <c:dLbls>
          <c:showLegendKey val="0"/>
          <c:showVal val="0"/>
          <c:showCatName val="0"/>
          <c:showSerName val="0"/>
          <c:showPercent val="0"/>
          <c:showBubbleSize val="0"/>
        </c:dLbls>
        <c:marker val="1"/>
        <c:smooth val="0"/>
        <c:axId val="1035004960"/>
        <c:axId val="1034996800"/>
      </c:lineChart>
      <c:catAx>
        <c:axId val="10350049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34996800"/>
        <c:crosses val="autoZero"/>
        <c:auto val="1"/>
        <c:lblAlgn val="ctr"/>
        <c:lblOffset val="100"/>
        <c:tickLblSkip val="1"/>
        <c:tickMarkSkip val="1"/>
        <c:noMultiLvlLbl val="0"/>
      </c:catAx>
      <c:valAx>
        <c:axId val="103499680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350049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5.5</c:v>
                </c:pt>
                <c:pt idx="1">
                  <c:v>4.95</c:v>
                </c:pt>
                <c:pt idx="2">
                  <c:v>8.8800000000000008</c:v>
                </c:pt>
                <c:pt idx="3">
                  <c:v>4.37</c:v>
                </c:pt>
                <c:pt idx="4">
                  <c:v>5.57</c:v>
                </c:pt>
              </c:numCache>
            </c:numRef>
          </c:val>
          <c:extLst>
            <c:ext xmlns:c16="http://schemas.microsoft.com/office/drawing/2014/chart" uri="{C3380CC4-5D6E-409C-BE32-E72D297353CC}">
              <c16:uniqueId val="{00000000-9079-4F13-BDB7-20BC9A20522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33.659999999999997</c:v>
                </c:pt>
                <c:pt idx="1">
                  <c:v>28.31</c:v>
                </c:pt>
                <c:pt idx="2">
                  <c:v>27.76</c:v>
                </c:pt>
                <c:pt idx="3">
                  <c:v>29.28</c:v>
                </c:pt>
                <c:pt idx="4">
                  <c:v>26.27</c:v>
                </c:pt>
              </c:numCache>
            </c:numRef>
          </c:val>
          <c:extLst>
            <c:ext xmlns:c16="http://schemas.microsoft.com/office/drawing/2014/chart" uri="{C3380CC4-5D6E-409C-BE32-E72D297353CC}">
              <c16:uniqueId val="{00000001-9079-4F13-BDB7-20BC9A20522F}"/>
            </c:ext>
          </c:extLst>
        </c:ser>
        <c:dLbls>
          <c:showLegendKey val="0"/>
          <c:showVal val="0"/>
          <c:showCatName val="0"/>
          <c:showSerName val="0"/>
          <c:showPercent val="0"/>
          <c:showBubbleSize val="0"/>
        </c:dLbls>
        <c:gapWidth val="250"/>
        <c:overlap val="100"/>
        <c:axId val="1035006592"/>
        <c:axId val="103499136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-4.78</c:v>
                </c:pt>
                <c:pt idx="1">
                  <c:v>-5.82</c:v>
                </c:pt>
                <c:pt idx="2">
                  <c:v>2.84</c:v>
                </c:pt>
                <c:pt idx="3">
                  <c:v>-8.61</c:v>
                </c:pt>
                <c:pt idx="4">
                  <c:v>-2.71</c:v>
                </c:pt>
              </c:numCache>
            </c:numRef>
          </c:val>
          <c:smooth val="0"/>
          <c:extLst>
            <c:ext xmlns:c16="http://schemas.microsoft.com/office/drawing/2014/chart" uri="{C3380CC4-5D6E-409C-BE32-E72D297353CC}">
              <c16:uniqueId val="{00000002-9079-4F13-BDB7-20BC9A20522F}"/>
            </c:ext>
          </c:extLst>
        </c:ser>
        <c:dLbls>
          <c:showLegendKey val="0"/>
          <c:showVal val="0"/>
          <c:showCatName val="0"/>
          <c:showSerName val="0"/>
          <c:showPercent val="0"/>
          <c:showBubbleSize val="0"/>
        </c:dLbls>
        <c:marker val="1"/>
        <c:smooth val="0"/>
        <c:axId val="1035006592"/>
        <c:axId val="1034991360"/>
      </c:lineChart>
      <c:catAx>
        <c:axId val="10350065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034991360"/>
        <c:crosses val="autoZero"/>
        <c:auto val="1"/>
        <c:lblAlgn val="ctr"/>
        <c:lblOffset val="100"/>
        <c:tickLblSkip val="1"/>
        <c:tickMarkSkip val="1"/>
        <c:noMultiLvlLbl val="0"/>
      </c:catAx>
      <c:valAx>
        <c:axId val="10349913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350065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942-48B0-89C5-5449C749B3C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942-48B0-89C5-5449C749B3C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942-48B0-89C5-5449C749B3C0}"/>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0.08</c:v>
                </c:pt>
                <c:pt idx="2">
                  <c:v>#N/A</c:v>
                </c:pt>
                <c:pt idx="3">
                  <c:v>0.1</c:v>
                </c:pt>
                <c:pt idx="4">
                  <c:v>#N/A</c:v>
                </c:pt>
                <c:pt idx="5">
                  <c:v>0.08</c:v>
                </c:pt>
                <c:pt idx="6">
                  <c:v>#N/A</c:v>
                </c:pt>
                <c:pt idx="7">
                  <c:v>0.1</c:v>
                </c:pt>
                <c:pt idx="8">
                  <c:v>#N/A</c:v>
                </c:pt>
                <c:pt idx="9">
                  <c:v>0.11</c:v>
                </c:pt>
              </c:numCache>
            </c:numRef>
          </c:val>
          <c:extLst>
            <c:ext xmlns:c16="http://schemas.microsoft.com/office/drawing/2014/chart" uri="{C3380CC4-5D6E-409C-BE32-E72D297353CC}">
              <c16:uniqueId val="{00000003-E942-48B0-89C5-5449C749B3C0}"/>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0.95</c:v>
                </c:pt>
                <c:pt idx="2">
                  <c:v>#N/A</c:v>
                </c:pt>
                <c:pt idx="3">
                  <c:v>1.06</c:v>
                </c:pt>
                <c:pt idx="4">
                  <c:v>#N/A</c:v>
                </c:pt>
                <c:pt idx="5">
                  <c:v>0.87</c:v>
                </c:pt>
                <c:pt idx="6">
                  <c:v>#N/A</c:v>
                </c:pt>
                <c:pt idx="7">
                  <c:v>0.33</c:v>
                </c:pt>
                <c:pt idx="8">
                  <c:v>#N/A</c:v>
                </c:pt>
                <c:pt idx="9">
                  <c:v>0.59</c:v>
                </c:pt>
              </c:numCache>
            </c:numRef>
          </c:val>
          <c:extLst>
            <c:ext xmlns:c16="http://schemas.microsoft.com/office/drawing/2014/chart" uri="{C3380CC4-5D6E-409C-BE32-E72D297353CC}">
              <c16:uniqueId val="{00000004-E942-48B0-89C5-5449C749B3C0}"/>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3.51</c:v>
                </c:pt>
                <c:pt idx="2">
                  <c:v>#N/A</c:v>
                </c:pt>
                <c:pt idx="3">
                  <c:v>2.91</c:v>
                </c:pt>
                <c:pt idx="4">
                  <c:v>#N/A</c:v>
                </c:pt>
                <c:pt idx="5">
                  <c:v>2.2000000000000002</c:v>
                </c:pt>
                <c:pt idx="6">
                  <c:v>#N/A</c:v>
                </c:pt>
                <c:pt idx="7">
                  <c:v>2.2999999999999998</c:v>
                </c:pt>
                <c:pt idx="8">
                  <c:v>#N/A</c:v>
                </c:pt>
                <c:pt idx="9">
                  <c:v>2.11</c:v>
                </c:pt>
              </c:numCache>
            </c:numRef>
          </c:val>
          <c:extLst>
            <c:ext xmlns:c16="http://schemas.microsoft.com/office/drawing/2014/chart" uri="{C3380CC4-5D6E-409C-BE32-E72D297353CC}">
              <c16:uniqueId val="{00000005-E942-48B0-89C5-5449C749B3C0}"/>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5.51</c:v>
                </c:pt>
                <c:pt idx="2">
                  <c:v>#N/A</c:v>
                </c:pt>
                <c:pt idx="3">
                  <c:v>4.9400000000000004</c:v>
                </c:pt>
                <c:pt idx="4">
                  <c:v>#N/A</c:v>
                </c:pt>
                <c:pt idx="5">
                  <c:v>8.8699999999999992</c:v>
                </c:pt>
                <c:pt idx="6">
                  <c:v>#N/A</c:v>
                </c:pt>
                <c:pt idx="7">
                  <c:v>4.37</c:v>
                </c:pt>
                <c:pt idx="8">
                  <c:v>#N/A</c:v>
                </c:pt>
                <c:pt idx="9">
                  <c:v>5.63</c:v>
                </c:pt>
              </c:numCache>
            </c:numRef>
          </c:val>
          <c:extLst>
            <c:ext xmlns:c16="http://schemas.microsoft.com/office/drawing/2014/chart" uri="{C3380CC4-5D6E-409C-BE32-E72D297353CC}">
              <c16:uniqueId val="{00000006-E942-48B0-89C5-5449C749B3C0}"/>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6.54</c:v>
                </c:pt>
                <c:pt idx="2">
                  <c:v>#N/A</c:v>
                </c:pt>
                <c:pt idx="3">
                  <c:v>6.37</c:v>
                </c:pt>
                <c:pt idx="4">
                  <c:v>#N/A</c:v>
                </c:pt>
                <c:pt idx="5">
                  <c:v>6.93</c:v>
                </c:pt>
                <c:pt idx="6">
                  <c:v>#N/A</c:v>
                </c:pt>
                <c:pt idx="7">
                  <c:v>8.3000000000000007</c:v>
                </c:pt>
                <c:pt idx="8">
                  <c:v>#N/A</c:v>
                </c:pt>
                <c:pt idx="9">
                  <c:v>7.77</c:v>
                </c:pt>
              </c:numCache>
            </c:numRef>
          </c:val>
          <c:extLst>
            <c:ext xmlns:c16="http://schemas.microsoft.com/office/drawing/2014/chart" uri="{C3380CC4-5D6E-409C-BE32-E72D297353CC}">
              <c16:uniqueId val="{00000007-E942-48B0-89C5-5449C749B3C0}"/>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9.14</c:v>
                </c:pt>
                <c:pt idx="2">
                  <c:v>#N/A</c:v>
                </c:pt>
                <c:pt idx="3">
                  <c:v>7.43</c:v>
                </c:pt>
                <c:pt idx="4">
                  <c:v>#N/A</c:v>
                </c:pt>
                <c:pt idx="5">
                  <c:v>7.33</c:v>
                </c:pt>
                <c:pt idx="6">
                  <c:v>#N/A</c:v>
                </c:pt>
                <c:pt idx="7">
                  <c:v>7.51</c:v>
                </c:pt>
                <c:pt idx="8">
                  <c:v>#N/A</c:v>
                </c:pt>
                <c:pt idx="9">
                  <c:v>7.8</c:v>
                </c:pt>
              </c:numCache>
            </c:numRef>
          </c:val>
          <c:extLst>
            <c:ext xmlns:c16="http://schemas.microsoft.com/office/drawing/2014/chart" uri="{C3380CC4-5D6E-409C-BE32-E72D297353CC}">
              <c16:uniqueId val="{00000008-E942-48B0-89C5-5449C749B3C0}"/>
            </c:ext>
          </c:extLst>
        </c:ser>
        <c:ser>
          <c:idx val="9"/>
          <c:order val="9"/>
          <c:tx>
            <c:strRef>
              <c:f>データシート!$A$36</c:f>
              <c:strCache>
                <c:ptCount val="1"/>
                <c:pt idx="0">
                  <c:v>土地取得特別会計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0</c:v>
                </c:pt>
                <c:pt idx="2">
                  <c:v>#N/A</c:v>
                </c:pt>
                <c:pt idx="3">
                  <c:v>0</c:v>
                </c:pt>
                <c:pt idx="4">
                  <c:v>#N/A</c:v>
                </c:pt>
                <c:pt idx="5">
                  <c:v>0</c:v>
                </c:pt>
                <c:pt idx="6">
                  <c:v>#N/A</c:v>
                </c:pt>
                <c:pt idx="7">
                  <c:v>0</c:v>
                </c:pt>
                <c:pt idx="8">
                  <c:v>0.05</c:v>
                </c:pt>
                <c:pt idx="9">
                  <c:v>#N/A</c:v>
                </c:pt>
              </c:numCache>
            </c:numRef>
          </c:val>
          <c:extLst>
            <c:ext xmlns:c16="http://schemas.microsoft.com/office/drawing/2014/chart" uri="{C3380CC4-5D6E-409C-BE32-E72D297353CC}">
              <c16:uniqueId val="{00000009-E942-48B0-89C5-5449C749B3C0}"/>
            </c:ext>
          </c:extLst>
        </c:ser>
        <c:dLbls>
          <c:showLegendKey val="0"/>
          <c:showVal val="0"/>
          <c:showCatName val="0"/>
          <c:showSerName val="0"/>
          <c:showPercent val="0"/>
          <c:showBubbleSize val="0"/>
        </c:dLbls>
        <c:gapWidth val="150"/>
        <c:overlap val="100"/>
        <c:axId val="1034992992"/>
        <c:axId val="1034993536"/>
      </c:barChart>
      <c:catAx>
        <c:axId val="10349929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34993536"/>
        <c:crosses val="autoZero"/>
        <c:auto val="1"/>
        <c:lblAlgn val="ctr"/>
        <c:lblOffset val="100"/>
        <c:tickLblSkip val="1"/>
        <c:tickMarkSkip val="1"/>
        <c:noMultiLvlLbl val="0"/>
      </c:catAx>
      <c:valAx>
        <c:axId val="10349935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3499299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969</c:v>
                </c:pt>
                <c:pt idx="5">
                  <c:v>1004</c:v>
                </c:pt>
                <c:pt idx="8">
                  <c:v>1035</c:v>
                </c:pt>
                <c:pt idx="11">
                  <c:v>1052</c:v>
                </c:pt>
                <c:pt idx="14">
                  <c:v>1068</c:v>
                </c:pt>
              </c:numCache>
            </c:numRef>
          </c:val>
          <c:extLst>
            <c:ext xmlns:c16="http://schemas.microsoft.com/office/drawing/2014/chart" uri="{C3380CC4-5D6E-409C-BE32-E72D297353CC}">
              <c16:uniqueId val="{00000000-6EC4-44F9-B3F4-7010A327BE7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EC4-44F9-B3F4-7010A327BE7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EC4-44F9-B3F4-7010A327BE7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6</c:v>
                </c:pt>
                <c:pt idx="3">
                  <c:v>6</c:v>
                </c:pt>
                <c:pt idx="6">
                  <c:v>6</c:v>
                </c:pt>
                <c:pt idx="9">
                  <c:v>6</c:v>
                </c:pt>
                <c:pt idx="12">
                  <c:v>6</c:v>
                </c:pt>
              </c:numCache>
            </c:numRef>
          </c:val>
          <c:extLst>
            <c:ext xmlns:c16="http://schemas.microsoft.com/office/drawing/2014/chart" uri="{C3380CC4-5D6E-409C-BE32-E72D297353CC}">
              <c16:uniqueId val="{00000003-6EC4-44F9-B3F4-7010A327BE7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486</c:v>
                </c:pt>
                <c:pt idx="3">
                  <c:v>493</c:v>
                </c:pt>
                <c:pt idx="6">
                  <c:v>445</c:v>
                </c:pt>
                <c:pt idx="9">
                  <c:v>458</c:v>
                </c:pt>
                <c:pt idx="12">
                  <c:v>439</c:v>
                </c:pt>
              </c:numCache>
            </c:numRef>
          </c:val>
          <c:extLst>
            <c:ext xmlns:c16="http://schemas.microsoft.com/office/drawing/2014/chart" uri="{C3380CC4-5D6E-409C-BE32-E72D297353CC}">
              <c16:uniqueId val="{00000004-6EC4-44F9-B3F4-7010A327BE7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EC4-44F9-B3F4-7010A327BE7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EC4-44F9-B3F4-7010A327BE7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650</c:v>
                </c:pt>
                <c:pt idx="3">
                  <c:v>802</c:v>
                </c:pt>
                <c:pt idx="6">
                  <c:v>918</c:v>
                </c:pt>
                <c:pt idx="9">
                  <c:v>974</c:v>
                </c:pt>
                <c:pt idx="12">
                  <c:v>1008</c:v>
                </c:pt>
              </c:numCache>
            </c:numRef>
          </c:val>
          <c:extLst>
            <c:ext xmlns:c16="http://schemas.microsoft.com/office/drawing/2014/chart" uri="{C3380CC4-5D6E-409C-BE32-E72D297353CC}">
              <c16:uniqueId val="{00000007-6EC4-44F9-B3F4-7010A327BE72}"/>
            </c:ext>
          </c:extLst>
        </c:ser>
        <c:dLbls>
          <c:showLegendKey val="0"/>
          <c:showVal val="0"/>
          <c:showCatName val="0"/>
          <c:showSerName val="0"/>
          <c:showPercent val="0"/>
          <c:showBubbleSize val="0"/>
        </c:dLbls>
        <c:gapWidth val="100"/>
        <c:overlap val="100"/>
        <c:axId val="1034992448"/>
        <c:axId val="103499408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173</c:v>
                </c:pt>
                <c:pt idx="2">
                  <c:v>#N/A</c:v>
                </c:pt>
                <c:pt idx="3">
                  <c:v>#N/A</c:v>
                </c:pt>
                <c:pt idx="4">
                  <c:v>297</c:v>
                </c:pt>
                <c:pt idx="5">
                  <c:v>#N/A</c:v>
                </c:pt>
                <c:pt idx="6">
                  <c:v>#N/A</c:v>
                </c:pt>
                <c:pt idx="7">
                  <c:v>334</c:v>
                </c:pt>
                <c:pt idx="8">
                  <c:v>#N/A</c:v>
                </c:pt>
                <c:pt idx="9">
                  <c:v>#N/A</c:v>
                </c:pt>
                <c:pt idx="10">
                  <c:v>386</c:v>
                </c:pt>
                <c:pt idx="11">
                  <c:v>#N/A</c:v>
                </c:pt>
                <c:pt idx="12">
                  <c:v>#N/A</c:v>
                </c:pt>
                <c:pt idx="13">
                  <c:v>385</c:v>
                </c:pt>
                <c:pt idx="14">
                  <c:v>#N/A</c:v>
                </c:pt>
              </c:numCache>
            </c:numRef>
          </c:val>
          <c:smooth val="0"/>
          <c:extLst>
            <c:ext xmlns:c16="http://schemas.microsoft.com/office/drawing/2014/chart" uri="{C3380CC4-5D6E-409C-BE32-E72D297353CC}">
              <c16:uniqueId val="{00000008-6EC4-44F9-B3F4-7010A327BE72}"/>
            </c:ext>
          </c:extLst>
        </c:ser>
        <c:dLbls>
          <c:showLegendKey val="0"/>
          <c:showVal val="0"/>
          <c:showCatName val="0"/>
          <c:showSerName val="0"/>
          <c:showPercent val="0"/>
          <c:showBubbleSize val="0"/>
        </c:dLbls>
        <c:marker val="1"/>
        <c:smooth val="0"/>
        <c:axId val="1034992448"/>
        <c:axId val="1034994080"/>
      </c:lineChart>
      <c:catAx>
        <c:axId val="10349924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34994080"/>
        <c:crosses val="autoZero"/>
        <c:auto val="1"/>
        <c:lblAlgn val="ctr"/>
        <c:lblOffset val="100"/>
        <c:tickLblSkip val="1"/>
        <c:tickMarkSkip val="1"/>
        <c:noMultiLvlLbl val="0"/>
      </c:catAx>
      <c:valAx>
        <c:axId val="10349940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349924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15105</c:v>
                </c:pt>
                <c:pt idx="5">
                  <c:v>15275</c:v>
                </c:pt>
                <c:pt idx="8">
                  <c:v>15311</c:v>
                </c:pt>
                <c:pt idx="11">
                  <c:v>14974</c:v>
                </c:pt>
                <c:pt idx="14">
                  <c:v>14536</c:v>
                </c:pt>
              </c:numCache>
            </c:numRef>
          </c:val>
          <c:extLst>
            <c:ext xmlns:c16="http://schemas.microsoft.com/office/drawing/2014/chart" uri="{C3380CC4-5D6E-409C-BE32-E72D297353CC}">
              <c16:uniqueId val="{00000000-2CB0-4CC1-9A7B-3D09419C55E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2CB0-4CC1-9A7B-3D09419C55E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5955</c:v>
                </c:pt>
                <c:pt idx="5">
                  <c:v>5649</c:v>
                </c:pt>
                <c:pt idx="8">
                  <c:v>6258</c:v>
                </c:pt>
                <c:pt idx="11">
                  <c:v>6873</c:v>
                </c:pt>
                <c:pt idx="14">
                  <c:v>6985</c:v>
                </c:pt>
              </c:numCache>
            </c:numRef>
          </c:val>
          <c:extLst>
            <c:ext xmlns:c16="http://schemas.microsoft.com/office/drawing/2014/chart" uri="{C3380CC4-5D6E-409C-BE32-E72D297353CC}">
              <c16:uniqueId val="{00000002-2CB0-4CC1-9A7B-3D09419C55E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CB0-4CC1-9A7B-3D09419C55E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CB0-4CC1-9A7B-3D09419C55E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CB0-4CC1-9A7B-3D09419C55E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573</c:v>
                </c:pt>
                <c:pt idx="3">
                  <c:v>169</c:v>
                </c:pt>
                <c:pt idx="6">
                  <c:v>0</c:v>
                </c:pt>
                <c:pt idx="9">
                  <c:v>0</c:v>
                </c:pt>
                <c:pt idx="12">
                  <c:v>0</c:v>
                </c:pt>
              </c:numCache>
            </c:numRef>
          </c:val>
          <c:extLst>
            <c:ext xmlns:c16="http://schemas.microsoft.com/office/drawing/2014/chart" uri="{C3380CC4-5D6E-409C-BE32-E72D297353CC}">
              <c16:uniqueId val="{00000006-2CB0-4CC1-9A7B-3D09419C55E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37</c:v>
                </c:pt>
                <c:pt idx="3">
                  <c:v>29</c:v>
                </c:pt>
                <c:pt idx="6">
                  <c:v>20</c:v>
                </c:pt>
                <c:pt idx="9">
                  <c:v>21</c:v>
                </c:pt>
                <c:pt idx="12">
                  <c:v>12</c:v>
                </c:pt>
              </c:numCache>
            </c:numRef>
          </c:val>
          <c:extLst>
            <c:ext xmlns:c16="http://schemas.microsoft.com/office/drawing/2014/chart" uri="{C3380CC4-5D6E-409C-BE32-E72D297353CC}">
              <c16:uniqueId val="{00000007-2CB0-4CC1-9A7B-3D09419C55E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8254</c:v>
                </c:pt>
                <c:pt idx="3">
                  <c:v>8353</c:v>
                </c:pt>
                <c:pt idx="6">
                  <c:v>8223</c:v>
                </c:pt>
                <c:pt idx="9">
                  <c:v>8035</c:v>
                </c:pt>
                <c:pt idx="12">
                  <c:v>7629</c:v>
                </c:pt>
              </c:numCache>
            </c:numRef>
          </c:val>
          <c:extLst>
            <c:ext xmlns:c16="http://schemas.microsoft.com/office/drawing/2014/chart" uri="{C3380CC4-5D6E-409C-BE32-E72D297353CC}">
              <c16:uniqueId val="{00000008-2CB0-4CC1-9A7B-3D09419C55E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CB0-4CC1-9A7B-3D09419C55E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10254</c:v>
                </c:pt>
                <c:pt idx="3">
                  <c:v>10534</c:v>
                </c:pt>
                <c:pt idx="6">
                  <c:v>10774</c:v>
                </c:pt>
                <c:pt idx="9">
                  <c:v>10332</c:v>
                </c:pt>
                <c:pt idx="12">
                  <c:v>9703</c:v>
                </c:pt>
              </c:numCache>
            </c:numRef>
          </c:val>
          <c:extLst>
            <c:ext xmlns:c16="http://schemas.microsoft.com/office/drawing/2014/chart" uri="{C3380CC4-5D6E-409C-BE32-E72D297353CC}">
              <c16:uniqueId val="{0000000A-2CB0-4CC1-9A7B-3D09419C55ED}"/>
            </c:ext>
          </c:extLst>
        </c:ser>
        <c:dLbls>
          <c:showLegendKey val="0"/>
          <c:showVal val="0"/>
          <c:showCatName val="0"/>
          <c:showSerName val="0"/>
          <c:showPercent val="0"/>
          <c:showBubbleSize val="0"/>
        </c:dLbls>
        <c:gapWidth val="100"/>
        <c:overlap val="100"/>
        <c:axId val="1034994624"/>
        <c:axId val="103499516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CB0-4CC1-9A7B-3D09419C55ED}"/>
            </c:ext>
          </c:extLst>
        </c:ser>
        <c:dLbls>
          <c:showLegendKey val="0"/>
          <c:showVal val="0"/>
          <c:showCatName val="0"/>
          <c:showSerName val="0"/>
          <c:showPercent val="0"/>
          <c:showBubbleSize val="0"/>
        </c:dLbls>
        <c:marker val="1"/>
        <c:smooth val="0"/>
        <c:axId val="1034994624"/>
        <c:axId val="1034995168"/>
      </c:lineChart>
      <c:catAx>
        <c:axId val="10349946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034995168"/>
        <c:crosses val="autoZero"/>
        <c:auto val="1"/>
        <c:lblAlgn val="ctr"/>
        <c:lblOffset val="100"/>
        <c:tickLblSkip val="1"/>
        <c:tickMarkSkip val="1"/>
        <c:noMultiLvlLbl val="0"/>
      </c:catAx>
      <c:valAx>
        <c:axId val="10349951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349946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2718</c:v>
                </c:pt>
                <c:pt idx="1">
                  <c:v>2790</c:v>
                </c:pt>
                <c:pt idx="2">
                  <c:v>2597</c:v>
                </c:pt>
              </c:numCache>
            </c:numRef>
          </c:val>
          <c:extLst>
            <c:ext xmlns:c16="http://schemas.microsoft.com/office/drawing/2014/chart" uri="{C3380CC4-5D6E-409C-BE32-E72D297353CC}">
              <c16:uniqueId val="{00000000-5939-4390-844A-228C9E06B70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704</c:v>
                </c:pt>
                <c:pt idx="1">
                  <c:v>704</c:v>
                </c:pt>
                <c:pt idx="2">
                  <c:v>751</c:v>
                </c:pt>
              </c:numCache>
            </c:numRef>
          </c:val>
          <c:extLst>
            <c:ext xmlns:c16="http://schemas.microsoft.com/office/drawing/2014/chart" uri="{C3380CC4-5D6E-409C-BE32-E72D297353CC}">
              <c16:uniqueId val="{00000001-5939-4390-844A-228C9E06B70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2033</c:v>
                </c:pt>
                <c:pt idx="1">
                  <c:v>2481</c:v>
                </c:pt>
                <c:pt idx="2">
                  <c:v>2759</c:v>
                </c:pt>
              </c:numCache>
            </c:numRef>
          </c:val>
          <c:extLst>
            <c:ext xmlns:c16="http://schemas.microsoft.com/office/drawing/2014/chart" uri="{C3380CC4-5D6E-409C-BE32-E72D297353CC}">
              <c16:uniqueId val="{00000002-5939-4390-844A-228C9E06B705}"/>
            </c:ext>
          </c:extLst>
        </c:ser>
        <c:dLbls>
          <c:showLegendKey val="0"/>
          <c:showVal val="0"/>
          <c:showCatName val="0"/>
          <c:showSerName val="0"/>
          <c:showPercent val="0"/>
          <c:showBubbleSize val="0"/>
        </c:dLbls>
        <c:gapWidth val="120"/>
        <c:overlap val="100"/>
        <c:axId val="1202088144"/>
        <c:axId val="1202091408"/>
      </c:barChart>
      <c:catAx>
        <c:axId val="12020881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202091408"/>
        <c:crosses val="autoZero"/>
        <c:auto val="1"/>
        <c:lblAlgn val="ctr"/>
        <c:lblOffset val="100"/>
        <c:tickLblSkip val="1"/>
        <c:tickMarkSkip val="1"/>
        <c:noMultiLvlLbl val="0"/>
      </c:catAx>
      <c:valAx>
        <c:axId val="120209140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2020881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三重県菰野町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u="sng">
              <a:solidFill>
                <a:sysClr val="windowText" lastClr="000000"/>
              </a:solidFill>
              <a:latin typeface="ＭＳ ゴシック" pitchFamily="49" charset="-128"/>
              <a:ea typeface="ＭＳ ゴシック" pitchFamily="49" charset="-128"/>
            </a:rPr>
            <a:t>令和５年度単年</a:t>
          </a:r>
          <a:r>
            <a:rPr kumimoji="1" lang="ja-JP" altLang="en-US" sz="1400">
              <a:solidFill>
                <a:sysClr val="windowText" lastClr="000000"/>
              </a:solidFill>
              <a:latin typeface="ＭＳ ゴシック" pitchFamily="49" charset="-128"/>
              <a:ea typeface="ＭＳ ゴシック" pitchFamily="49" charset="-128"/>
            </a:rPr>
            <a:t>での実質公債費比率は前年度比△</a:t>
          </a:r>
          <a:r>
            <a:rPr kumimoji="1" lang="en-US" altLang="ja-JP" sz="1400">
              <a:solidFill>
                <a:sysClr val="windowText" lastClr="000000"/>
              </a:solidFill>
              <a:latin typeface="ＭＳ ゴシック" pitchFamily="49" charset="-128"/>
              <a:ea typeface="ＭＳ ゴシック" pitchFamily="49" charset="-128"/>
            </a:rPr>
            <a:t>0.2</a:t>
          </a:r>
          <a:r>
            <a:rPr kumimoji="1" lang="ja-JP" altLang="en-US" sz="1400">
              <a:solidFill>
                <a:sysClr val="windowText" lastClr="000000"/>
              </a:solidFill>
              <a:latin typeface="ＭＳ ゴシック" pitchFamily="49" charset="-128"/>
              <a:ea typeface="ＭＳ ゴシック" pitchFamily="49" charset="-128"/>
            </a:rPr>
            <a:t>ポイントとなったが、令和元年度以降３カ年平均としては増加しており、その要因として、令和４年度から開始した清掃センター整備事業などの高額な元金償還が主に影響していると捉えている。類似団体内平均比では、低い水準にあるには、従来より起債抑制を行ってきたことや、基準財政需要額に算入される地方債を中心とした借入を行ってきたことにより、実質公債費比率（分子）を抑えていると考えられる。引き続き、将来の公債費の推移に配慮し、最少の経費で最大の効果をあげることができるよう事業を遂行す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満期一括償還地方債の起債は無し。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三重県菰野町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将来負担比率の分子はマイナスで推移している。主な要因として、起債抑制を行ってきたことにより、将来負担である地方債の現在高が比較的小さく表れているため、将来負担額が充当可能財源等を下回ったことがあげられる。今後、公共施設の長寿命化事業が予定されており、大幅な基金残高の減少、地方債残高の増加が見込まれるが、将来負担比率に目を配りながら健全な財政運営に努め、住民サービスの提供と施設長寿命化を含む社会資本整備等を行う。</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三重県菰野町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全体では前年度比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百万円の増加となった。主な要因は以下のとおり。</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b="1" u="none">
              <a:solidFill>
                <a:schemeClr val="dk1"/>
              </a:solidFill>
              <a:effectLst/>
              <a:latin typeface="ＭＳ Ｐゴシック" panose="020B0600070205080204" pitchFamily="50" charset="-128"/>
              <a:ea typeface="ＭＳ Ｐゴシック" panose="020B0600070205080204" pitchFamily="50" charset="-128"/>
              <a:cs typeface="+mn-cs"/>
            </a:rPr>
            <a:t>主な増加基金</a:t>
          </a:r>
          <a:endParaRPr kumimoji="1" lang="en-US" altLang="ja-JP" sz="1300" b="1" u="none">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u="sng">
              <a:solidFill>
                <a:schemeClr val="dk1"/>
              </a:solidFill>
              <a:effectLst/>
              <a:latin typeface="ＭＳ Ｐゴシック" panose="020B0600070205080204" pitchFamily="50" charset="-128"/>
              <a:ea typeface="ＭＳ Ｐゴシック" panose="020B0600070205080204" pitchFamily="50" charset="-128"/>
              <a:cs typeface="+mn-cs"/>
            </a:rPr>
            <a:t>公共施設整備基金　　　　　　　　　　　　　</a:t>
          </a:r>
          <a:r>
            <a:rPr kumimoji="1" lang="en-US" altLang="ja-JP" sz="1300" u="sng">
              <a:solidFill>
                <a:schemeClr val="dk1"/>
              </a:solidFill>
              <a:effectLst/>
              <a:latin typeface="ＭＳ Ｐゴシック" panose="020B0600070205080204" pitchFamily="50" charset="-128"/>
              <a:ea typeface="ＭＳ Ｐゴシック" panose="020B0600070205080204" pitchFamily="50" charset="-128"/>
              <a:cs typeface="+mn-cs"/>
            </a:rPr>
            <a:t>251,045</a:t>
          </a:r>
          <a:r>
            <a:rPr kumimoji="1" lang="ja-JP" altLang="en-US" sz="1300" u="sng">
              <a:solidFill>
                <a:schemeClr val="dk1"/>
              </a:solidFill>
              <a:effectLst/>
              <a:latin typeface="ＭＳ Ｐゴシック" panose="020B0600070205080204" pitchFamily="50" charset="-128"/>
              <a:ea typeface="ＭＳ Ｐゴシック" panose="020B0600070205080204" pitchFamily="50" charset="-128"/>
              <a:cs typeface="+mn-cs"/>
            </a:rPr>
            <a:t>千円</a:t>
          </a:r>
          <a:endParaRPr kumimoji="1" lang="en-US" altLang="ja-JP" sz="1300" u="sng">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u="sng">
              <a:solidFill>
                <a:schemeClr val="dk1"/>
              </a:solidFill>
              <a:effectLst/>
              <a:latin typeface="ＭＳ Ｐゴシック" panose="020B0600070205080204" pitchFamily="50" charset="-128"/>
              <a:ea typeface="ＭＳ Ｐゴシック" panose="020B0600070205080204" pitchFamily="50" charset="-128"/>
              <a:cs typeface="+mn-cs"/>
            </a:rPr>
            <a:t>減債基金　　　　　　　　　　　　　　　　　　　　</a:t>
          </a:r>
          <a:r>
            <a:rPr kumimoji="1" lang="en-US" altLang="ja-JP" sz="1300" u="sng">
              <a:solidFill>
                <a:schemeClr val="dk1"/>
              </a:solidFill>
              <a:effectLst/>
              <a:latin typeface="ＭＳ Ｐゴシック" panose="020B0600070205080204" pitchFamily="50" charset="-128"/>
              <a:ea typeface="ＭＳ Ｐゴシック" panose="020B0600070205080204" pitchFamily="50" charset="-128"/>
              <a:cs typeface="+mn-cs"/>
            </a:rPr>
            <a:t>46,253</a:t>
          </a:r>
          <a:r>
            <a:rPr kumimoji="1" lang="ja-JP" altLang="en-US" sz="1300" u="sng">
              <a:solidFill>
                <a:schemeClr val="dk1"/>
              </a:solidFill>
              <a:effectLst/>
              <a:latin typeface="ＭＳ Ｐゴシック" panose="020B0600070205080204" pitchFamily="50" charset="-128"/>
              <a:ea typeface="ＭＳ Ｐゴシック" panose="020B0600070205080204" pitchFamily="50" charset="-128"/>
              <a:cs typeface="+mn-cs"/>
            </a:rPr>
            <a:t>千円</a:t>
          </a:r>
          <a:endParaRPr kumimoji="1" lang="en-US" altLang="ja-JP" sz="1300" u="sng">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u="sng">
              <a:solidFill>
                <a:schemeClr val="dk1"/>
              </a:solidFill>
              <a:effectLst/>
              <a:latin typeface="ＭＳ Ｐゴシック" panose="020B0600070205080204" pitchFamily="50" charset="-128"/>
              <a:ea typeface="ＭＳ Ｐゴシック" panose="020B0600070205080204" pitchFamily="50" charset="-128"/>
              <a:cs typeface="+mn-cs"/>
            </a:rPr>
            <a:t>奨学基金　　　　　　　　　　　　　　　　　　　　　</a:t>
          </a:r>
          <a:r>
            <a:rPr kumimoji="1" lang="en-US" altLang="ja-JP" sz="1300" u="sng">
              <a:solidFill>
                <a:schemeClr val="dk1"/>
              </a:solidFill>
              <a:effectLst/>
              <a:latin typeface="ＭＳ Ｐゴシック" panose="020B0600070205080204" pitchFamily="50" charset="-128"/>
              <a:ea typeface="ＭＳ Ｐゴシック" panose="020B0600070205080204" pitchFamily="50" charset="-128"/>
              <a:cs typeface="+mn-cs"/>
            </a:rPr>
            <a:t>1,135</a:t>
          </a:r>
          <a:r>
            <a:rPr kumimoji="1" lang="ja-JP" altLang="en-US" sz="1300" u="sng">
              <a:solidFill>
                <a:schemeClr val="dk1"/>
              </a:solidFill>
              <a:effectLst/>
              <a:latin typeface="ＭＳ Ｐゴシック" panose="020B0600070205080204" pitchFamily="50" charset="-128"/>
              <a:ea typeface="ＭＳ Ｐゴシック" panose="020B0600070205080204" pitchFamily="50" charset="-128"/>
              <a:cs typeface="+mn-cs"/>
            </a:rPr>
            <a:t>千円</a:t>
          </a:r>
          <a:endParaRPr kumimoji="1" lang="en-US" altLang="ja-JP" sz="1300" u="sng">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u="sng">
              <a:solidFill>
                <a:schemeClr val="dk1"/>
              </a:solidFill>
              <a:effectLst/>
              <a:latin typeface="ＭＳ Ｐゴシック" panose="020B0600070205080204" pitchFamily="50" charset="-128"/>
              <a:ea typeface="ＭＳ Ｐゴシック" panose="020B0600070205080204" pitchFamily="50" charset="-128"/>
              <a:cs typeface="+mn-cs"/>
            </a:rPr>
            <a:t>ふるさと菰野応援基金　　　　　　　　　　　　　</a:t>
          </a:r>
          <a:r>
            <a:rPr kumimoji="1" lang="en-US" altLang="ja-JP" sz="1300" u="sng">
              <a:solidFill>
                <a:schemeClr val="dk1"/>
              </a:solidFill>
              <a:effectLst/>
              <a:latin typeface="ＭＳ Ｐゴシック" panose="020B0600070205080204" pitchFamily="50" charset="-128"/>
              <a:ea typeface="ＭＳ Ｐゴシック" panose="020B0600070205080204" pitchFamily="50" charset="-128"/>
              <a:cs typeface="+mn-cs"/>
            </a:rPr>
            <a:t>5,981</a:t>
          </a:r>
          <a:r>
            <a:rPr kumimoji="1" lang="ja-JP" altLang="en-US" sz="1300" u="sng">
              <a:solidFill>
                <a:schemeClr val="dk1"/>
              </a:solidFill>
              <a:effectLst/>
              <a:latin typeface="ＭＳ Ｐゴシック" panose="020B0600070205080204" pitchFamily="50" charset="-128"/>
              <a:ea typeface="ＭＳ Ｐゴシック" panose="020B0600070205080204" pitchFamily="50" charset="-128"/>
              <a:cs typeface="+mn-cs"/>
            </a:rPr>
            <a:t>千円</a:t>
          </a:r>
          <a:endParaRPr kumimoji="1" lang="en-US" altLang="ja-JP" sz="1300" u="sng">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600" b="1">
              <a:solidFill>
                <a:schemeClr val="dk1"/>
              </a:solidFill>
              <a:effectLst/>
              <a:latin typeface="ＭＳ Ｐゴシック" panose="020B0600070205080204" pitchFamily="50" charset="-128"/>
              <a:ea typeface="ＭＳ Ｐゴシック" panose="020B0600070205080204" pitchFamily="50" charset="-128"/>
              <a:cs typeface="+mn-cs"/>
            </a:rPr>
            <a:t>主な</a:t>
          </a:r>
          <a:r>
            <a:rPr kumimoji="1" lang="ja-JP" altLang="en-US" sz="1600" b="1">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600" b="1">
              <a:solidFill>
                <a:schemeClr val="dk1"/>
              </a:solidFill>
              <a:effectLst/>
              <a:latin typeface="ＭＳ Ｐゴシック" panose="020B0600070205080204" pitchFamily="50" charset="-128"/>
              <a:ea typeface="ＭＳ Ｐゴシック" panose="020B0600070205080204" pitchFamily="50" charset="-128"/>
              <a:cs typeface="+mn-cs"/>
            </a:rPr>
            <a:t>基金</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en-US" sz="1300" u="sng">
              <a:solidFill>
                <a:schemeClr val="dk1"/>
              </a:solidFill>
              <a:effectLst/>
              <a:latin typeface="ＭＳ ゴシック" panose="020B0609070205080204" pitchFamily="49" charset="-128"/>
              <a:ea typeface="ＭＳ ゴシック" panose="020B0609070205080204" pitchFamily="49" charset="-128"/>
              <a:cs typeface="+mn-cs"/>
            </a:rPr>
            <a:t>財政調整基金　　　　　　　　　　　</a:t>
          </a:r>
          <a:r>
            <a:rPr kumimoji="1" lang="en-US" altLang="ja-JP" sz="1300" u="sng">
              <a:solidFill>
                <a:schemeClr val="dk1"/>
              </a:solidFill>
              <a:effectLst/>
              <a:latin typeface="ＭＳ ゴシック" panose="020B0609070205080204" pitchFamily="49" charset="-128"/>
              <a:ea typeface="ＭＳ ゴシック" panose="020B0609070205080204" pitchFamily="49" charset="-128"/>
              <a:cs typeface="+mn-cs"/>
            </a:rPr>
            <a:t>192,766</a:t>
          </a:r>
          <a:r>
            <a:rPr kumimoji="1" lang="ja-JP" altLang="en-US" sz="1300" u="sng">
              <a:solidFill>
                <a:schemeClr val="dk1"/>
              </a:solidFill>
              <a:effectLst/>
              <a:latin typeface="ＭＳ ゴシック" panose="020B0609070205080204" pitchFamily="49" charset="-128"/>
              <a:ea typeface="ＭＳ ゴシック" panose="020B0609070205080204" pitchFamily="49" charset="-128"/>
              <a:cs typeface="+mn-cs"/>
            </a:rPr>
            <a:t>千円</a:t>
          </a:r>
          <a:endParaRPr kumimoji="1" lang="en-US" altLang="ja-JP" sz="1300" u="sng">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u="sng">
              <a:solidFill>
                <a:schemeClr val="dk1"/>
              </a:solidFill>
              <a:effectLst/>
              <a:latin typeface="ＭＳ ゴシック" panose="020B0609070205080204" pitchFamily="49" charset="-128"/>
              <a:ea typeface="ＭＳ ゴシック" panose="020B0609070205080204" pitchFamily="49" charset="-128"/>
              <a:cs typeface="+mn-cs"/>
            </a:rPr>
            <a:t>みえ森と緑の県民税市町交付金基金　　</a:t>
          </a:r>
          <a:r>
            <a:rPr kumimoji="1" lang="en-US" altLang="ja-JP" sz="1300" u="sng">
              <a:solidFill>
                <a:schemeClr val="dk1"/>
              </a:solidFill>
              <a:effectLst/>
              <a:latin typeface="ＭＳ ゴシック" panose="020B0609070205080204" pitchFamily="49" charset="-128"/>
              <a:ea typeface="ＭＳ ゴシック" panose="020B0609070205080204" pitchFamily="49" charset="-128"/>
              <a:cs typeface="+mn-cs"/>
            </a:rPr>
            <a:t>5,581</a:t>
          </a:r>
          <a:r>
            <a:rPr kumimoji="1" lang="ja-JP" altLang="en-US" sz="1300" u="sng">
              <a:solidFill>
                <a:schemeClr val="dk1"/>
              </a:solidFill>
              <a:effectLst/>
              <a:latin typeface="ＭＳ ゴシック" panose="020B0609070205080204" pitchFamily="49" charset="-128"/>
              <a:ea typeface="ＭＳ ゴシック" panose="020B0609070205080204" pitchFamily="49" charset="-128"/>
              <a:cs typeface="+mn-cs"/>
            </a:rPr>
            <a:t>千円</a:t>
          </a:r>
          <a:endParaRPr kumimoji="1" lang="en-US" altLang="ja-JP" sz="1300" u="sng">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u="sng">
              <a:solidFill>
                <a:schemeClr val="dk1"/>
              </a:solidFill>
              <a:effectLst/>
              <a:latin typeface="ＭＳ ゴシック" panose="020B0609070205080204" pitchFamily="49" charset="-128"/>
              <a:ea typeface="ＭＳ ゴシック" panose="020B0609070205080204" pitchFamily="49" charset="-128"/>
              <a:cs typeface="+mn-cs"/>
            </a:rPr>
            <a:t>森林環境譲与税基金　　　　　　　　　</a:t>
          </a:r>
          <a:r>
            <a:rPr kumimoji="1" lang="en-US" altLang="ja-JP" sz="1300" u="sng">
              <a:solidFill>
                <a:schemeClr val="dk1"/>
              </a:solidFill>
              <a:effectLst/>
              <a:latin typeface="ＭＳ ゴシック" panose="020B0609070205080204" pitchFamily="49" charset="-128"/>
              <a:ea typeface="ＭＳ ゴシック" panose="020B0609070205080204" pitchFamily="49" charset="-128"/>
              <a:cs typeface="+mn-cs"/>
            </a:rPr>
            <a:t>5,790</a:t>
          </a:r>
          <a:r>
            <a:rPr kumimoji="1" lang="ja-JP" altLang="en-US" sz="1300" u="sng">
              <a:solidFill>
                <a:schemeClr val="dk1"/>
              </a:solidFill>
              <a:effectLst/>
              <a:latin typeface="ＭＳ ゴシック" panose="020B0609070205080204" pitchFamily="49" charset="-128"/>
              <a:ea typeface="ＭＳ ゴシック" panose="020B0609070205080204" pitchFamily="49" charset="-128"/>
              <a:cs typeface="+mn-cs"/>
            </a:rPr>
            <a:t>千円</a:t>
          </a:r>
          <a:endParaRPr kumimoji="1" lang="en-US" altLang="ja-JP" sz="1300" u="sng">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としては近年増加傾向にあるが、今後想定される公共施設の長寿命化改修や大規模な施設整備等に備え、公共施設整備基金など個々の特定目的基金に積み立てていくことと併せて、基金残高に注視しながら健全な財政運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　：　公共施設の建設等に要する経費の財源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・教育基金　　　　　：　教育施設の建設等に要する経費の財源</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251,045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千円の増加（うち財産運用収入（利子分）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34,255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千円（うち財産運用収入（利子分）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・公共施設整備基金：公共施設における新規整備及び長寿命化事業が今後も継続的に予定されているため、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一般財源の金額に応じて継続的に取崩しを行っていく。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・教育基金　　　　：今後実施される事業に対して必要に応じ、その償還の一部に取り崩すことも検討していく。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取崩額：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212,234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千円（うち財産運用収入（利子分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千円、及び令和４年度決算剰余金の一部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基金全体が減少傾向にあり、財政調整基金残高においても前年度比マイナスとなっていることも含め、基金の使途の明確化を図り、実施される事業に対して必要に応じた取崩と積立を行っていく。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46,253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千円（うち財産運用収入（利子分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千円、及び臨時財政対策債償還に充てられる財源として追加交付された普通交付税</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45,690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今後実施される事業に対して必要に応じ、その償還の一部に取り崩していく。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三重県菰野町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41,056
39,876
107.01
15,169,657
14,560,757
551,169
9,887,873
9,702,550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近年は類似団体内平均値を上回って推移している。令和</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４</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年度と比較すると、基準財政収入額が</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地方税等により</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増加したものの</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基準財政需要額</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が社会福祉費や高齢者保健福祉費等</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により、財政力指数は低下し</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た</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。今後においても更なる徴収業務の強化に取り組み、財政基盤の強化に努める。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36286</xdr:rowOff>
    </xdr:from>
    <xdr:to>
      <xdr:col>23</xdr:col>
      <xdr:colOff>133350</xdr:colOff>
      <xdr:row>44</xdr:row>
      <xdr:rowOff>130628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037036"/>
          <a:ext cx="0" cy="16373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122663</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78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36286</xdr:rowOff>
    </xdr:from>
    <xdr:to>
      <xdr:col>24</xdr:col>
      <xdr:colOff>12700</xdr:colOff>
      <xdr:row>35</xdr:row>
      <xdr:rowOff>36286</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03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23585</xdr:rowOff>
    </xdr:from>
    <xdr:to>
      <xdr:col>23</xdr:col>
      <xdr:colOff>133350</xdr:colOff>
      <xdr:row>40</xdr:row>
      <xdr:rowOff>58057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6881585"/>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65512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9235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93435</xdr:rowOff>
    </xdr:from>
    <xdr:to>
      <xdr:col>23</xdr:col>
      <xdr:colOff>184150</xdr:colOff>
      <xdr:row>41</xdr:row>
      <xdr:rowOff>23585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695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160565</xdr:rowOff>
    </xdr:from>
    <xdr:to>
      <xdr:col>19</xdr:col>
      <xdr:colOff>133350</xdr:colOff>
      <xdr:row>40</xdr:row>
      <xdr:rowOff>23585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84711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162577</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108857</xdr:rowOff>
    </xdr:from>
    <xdr:to>
      <xdr:col>15</xdr:col>
      <xdr:colOff>82550</xdr:colOff>
      <xdr:row>39</xdr:row>
      <xdr:rowOff>160565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795407"/>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58965</xdr:rowOff>
    </xdr:from>
    <xdr:to>
      <xdr:col>15</xdr:col>
      <xdr:colOff>133350</xdr:colOff>
      <xdr:row>40</xdr:row>
      <xdr:rowOff>160565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145342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00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108857</xdr:rowOff>
    </xdr:from>
    <xdr:to>
      <xdr:col>11</xdr:col>
      <xdr:colOff>31750</xdr:colOff>
      <xdr:row>39</xdr:row>
      <xdr:rowOff>108857</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7954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161472</xdr:rowOff>
    </xdr:from>
    <xdr:to>
      <xdr:col>11</xdr:col>
      <xdr:colOff>82550</xdr:colOff>
      <xdr:row>40</xdr:row>
      <xdr:rowOff>91622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84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76399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34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58965</xdr:rowOff>
    </xdr:from>
    <xdr:to>
      <xdr:col>7</xdr:col>
      <xdr:colOff>31750</xdr:colOff>
      <xdr:row>40</xdr:row>
      <xdr:rowOff>160565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145342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00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7257</xdr:rowOff>
    </xdr:from>
    <xdr:to>
      <xdr:col>23</xdr:col>
      <xdr:colOff>184150</xdr:colOff>
      <xdr:row>40</xdr:row>
      <xdr:rowOff>108857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23784</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71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144235</xdr:rowOff>
    </xdr:from>
    <xdr:to>
      <xdr:col>19</xdr:col>
      <xdr:colOff>184150</xdr:colOff>
      <xdr:row>40</xdr:row>
      <xdr:rowOff>74385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84562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599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109765</xdr:rowOff>
    </xdr:from>
    <xdr:to>
      <xdr:col>15</xdr:col>
      <xdr:colOff>133350</xdr:colOff>
      <xdr:row>40</xdr:row>
      <xdr:rowOff>39915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50092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5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58057</xdr:rowOff>
    </xdr:from>
    <xdr:to>
      <xdr:col>11</xdr:col>
      <xdr:colOff>82550</xdr:colOff>
      <xdr:row>39</xdr:row>
      <xdr:rowOff>159657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74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169834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51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58057</xdr:rowOff>
    </xdr:from>
    <xdr:to>
      <xdr:col>7</xdr:col>
      <xdr:colOff>31750</xdr:colOff>
      <xdr:row>39</xdr:row>
      <xdr:rowOff>159657</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74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169834</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51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令和４年度比</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改善したものの、類似団体内平均値を上回って推移している。人件費や社会保障費などの義務的経費の増加により経常収支比率が高く推移しており、今後においても、少子高齢化の進展により財政の硬直化がさらに進むことが見込まれる。税、使用料及び手数料等の財源確保や行政コストの削減を図り、限られた財源の中で、費用対効果に留意しつつ事業や施策を取捨選択し、持続可能な財政運営を行う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88265</xdr:rowOff>
    </xdr:from>
    <xdr:to>
      <xdr:col>23</xdr:col>
      <xdr:colOff>133350</xdr:colOff>
      <xdr:row>67</xdr:row>
      <xdr:rowOff>168487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203815"/>
          <a:ext cx="0" cy="14518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140564</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62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168487</xdr:rowOff>
    </xdr:from>
    <xdr:to>
      <xdr:col>24</xdr:col>
      <xdr:colOff>12700</xdr:colOff>
      <xdr:row>67</xdr:row>
      <xdr:rowOff>168487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655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3192</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94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88265</xdr:rowOff>
    </xdr:from>
    <xdr:to>
      <xdr:col>24</xdr:col>
      <xdr:colOff>12700</xdr:colOff>
      <xdr:row>59</xdr:row>
      <xdr:rowOff>88265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20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160020</xdr:rowOff>
    </xdr:from>
    <xdr:to>
      <xdr:col>23</xdr:col>
      <xdr:colOff>133350</xdr:colOff>
      <xdr:row>65</xdr:row>
      <xdr:rowOff>32808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1132820"/>
          <a:ext cx="8382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81508</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8828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64981</xdr:rowOff>
    </xdr:from>
    <xdr:to>
      <xdr:col>23</xdr:col>
      <xdr:colOff>184150</xdr:colOff>
      <xdr:row>64</xdr:row>
      <xdr:rowOff>166581</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1037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138430</xdr:rowOff>
    </xdr:from>
    <xdr:to>
      <xdr:col>19</xdr:col>
      <xdr:colOff>133350</xdr:colOff>
      <xdr:row>65</xdr:row>
      <xdr:rowOff>32808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939780"/>
          <a:ext cx="889000" cy="237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64981</xdr:rowOff>
    </xdr:from>
    <xdr:to>
      <xdr:col>19</xdr:col>
      <xdr:colOff>184150</xdr:colOff>
      <xdr:row>64</xdr:row>
      <xdr:rowOff>166581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1037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5308</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8066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138430</xdr:rowOff>
    </xdr:from>
    <xdr:to>
      <xdr:col>15</xdr:col>
      <xdr:colOff>82550</xdr:colOff>
      <xdr:row>65</xdr:row>
      <xdr:rowOff>16721</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0939780"/>
          <a:ext cx="889000" cy="22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95673</xdr:rowOff>
    </xdr:from>
    <xdr:to>
      <xdr:col>15</xdr:col>
      <xdr:colOff>133350</xdr:colOff>
      <xdr:row>64</xdr:row>
      <xdr:rowOff>25823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8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10600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98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8679</xdr:rowOff>
    </xdr:from>
    <xdr:to>
      <xdr:col>11</xdr:col>
      <xdr:colOff>31750</xdr:colOff>
      <xdr:row>65</xdr:row>
      <xdr:rowOff>16721</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1447800" y="11152929"/>
          <a:ext cx="8890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105198</xdr:rowOff>
    </xdr:from>
    <xdr:to>
      <xdr:col>11</xdr:col>
      <xdr:colOff>82550</xdr:colOff>
      <xdr:row>65</xdr:row>
      <xdr:rowOff>35348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7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45525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846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109220</xdr:rowOff>
    </xdr:from>
    <xdr:to>
      <xdr:col>7</xdr:col>
      <xdr:colOff>31750</xdr:colOff>
      <xdr:row>65</xdr:row>
      <xdr:rowOff>39370</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49547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85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109220</xdr:rowOff>
    </xdr:from>
    <xdr:to>
      <xdr:col>23</xdr:col>
      <xdr:colOff>184150</xdr:colOff>
      <xdr:row>65</xdr:row>
      <xdr:rowOff>39370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81297</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05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153458</xdr:rowOff>
    </xdr:from>
    <xdr:to>
      <xdr:col>19</xdr:col>
      <xdr:colOff>184150</xdr:colOff>
      <xdr:row>65</xdr:row>
      <xdr:rowOff>83608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12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68385</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212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87630</xdr:rowOff>
    </xdr:from>
    <xdr:to>
      <xdr:col>15</xdr:col>
      <xdr:colOff>133350</xdr:colOff>
      <xdr:row>64</xdr:row>
      <xdr:rowOff>17780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27957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65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137371</xdr:rowOff>
    </xdr:from>
    <xdr:to>
      <xdr:col>11</xdr:col>
      <xdr:colOff>82550</xdr:colOff>
      <xdr:row>65</xdr:row>
      <xdr:rowOff>67521</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111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52298</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1196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129329</xdr:rowOff>
    </xdr:from>
    <xdr:to>
      <xdr:col>7</xdr:col>
      <xdr:colOff>31750</xdr:colOff>
      <xdr:row>65</xdr:row>
      <xdr:rowOff>59479</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10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44256</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188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[142,736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類似団体内平均値</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比では、令和５年度も引き続き</a:t>
          </a:r>
          <a:r>
            <a:rPr kumimoji="1" lang="ja-JP" altLang="en-US" sz="1300">
              <a:latin typeface="ＭＳ Ｐゴシック" panose="020B0600070205080204" pitchFamily="50" charset="-128"/>
              <a:ea typeface="ＭＳ Ｐゴシック" panose="020B0600070205080204" pitchFamily="50" charset="-128"/>
            </a:rPr>
            <a:t>下回る結果となった。しかしながら、当町単独での消防の運営や保育園、小学校の給食の直営での実施に加えて、</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保育園、幼稚園における障がい児加配等にも注力しており、民生費、消防費及び教育費の人件費について特に高い数値で推移している。今後においては、多様化した住民ニーズに的確に対応</a:t>
          </a:r>
          <a:r>
            <a:rPr kumimoji="1" lang="ja-JP" altLang="en-US" sz="1300">
              <a:latin typeface="ＭＳ Ｐゴシック" panose="020B0600070205080204" pitchFamily="50" charset="-128"/>
              <a:ea typeface="ＭＳ Ｐゴシック" panose="020B0600070205080204" pitchFamily="50" charset="-128"/>
            </a:rPr>
            <a:t>しながら行政コストの削減に努める。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84900</xdr:rowOff>
    </xdr:from>
    <xdr:to>
      <xdr:col>23</xdr:col>
      <xdr:colOff>133350</xdr:colOff>
      <xdr:row>88</xdr:row>
      <xdr:rowOff>127777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00900"/>
          <a:ext cx="0" cy="14144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99854</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87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127777</xdr:rowOff>
    </xdr:from>
    <xdr:to>
      <xdr:col>24</xdr:col>
      <xdr:colOff>12700</xdr:colOff>
      <xdr:row>88</xdr:row>
      <xdr:rowOff>127777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15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171277</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84900</xdr:rowOff>
    </xdr:from>
    <xdr:to>
      <xdr:col>24</xdr:col>
      <xdr:colOff>12700</xdr:colOff>
      <xdr:row>80</xdr:row>
      <xdr:rowOff>84900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71793</xdr:rowOff>
    </xdr:from>
    <xdr:to>
      <xdr:col>23</xdr:col>
      <xdr:colOff>133350</xdr:colOff>
      <xdr:row>82</xdr:row>
      <xdr:rowOff>85506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130693"/>
          <a:ext cx="838200" cy="13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124779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1836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152702</xdr:rowOff>
    </xdr:from>
    <xdr:to>
      <xdr:col>23</xdr:col>
      <xdr:colOff>184150</xdr:colOff>
      <xdr:row>83</xdr:row>
      <xdr:rowOff>82852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1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71793</xdr:rowOff>
    </xdr:from>
    <xdr:to>
      <xdr:col>19</xdr:col>
      <xdr:colOff>133350</xdr:colOff>
      <xdr:row>82</xdr:row>
      <xdr:rowOff>113843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130693"/>
          <a:ext cx="889000" cy="42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129715</xdr:rowOff>
    </xdr:from>
    <xdr:to>
      <xdr:col>19</xdr:col>
      <xdr:colOff>184150</xdr:colOff>
      <xdr:row>83</xdr:row>
      <xdr:rowOff>59865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8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44642</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274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158144</xdr:rowOff>
    </xdr:from>
    <xdr:to>
      <xdr:col>15</xdr:col>
      <xdr:colOff>82550</xdr:colOff>
      <xdr:row>82</xdr:row>
      <xdr:rowOff>113843</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045594"/>
          <a:ext cx="889000" cy="127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76805</xdr:rowOff>
    </xdr:from>
    <xdr:to>
      <xdr:col>15</xdr:col>
      <xdr:colOff>133350</xdr:colOff>
      <xdr:row>83</xdr:row>
      <xdr:rowOff>6955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3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163182</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222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117477</xdr:rowOff>
    </xdr:from>
    <xdr:to>
      <xdr:col>11</xdr:col>
      <xdr:colOff>31750</xdr:colOff>
      <xdr:row>81</xdr:row>
      <xdr:rowOff>158144</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004927"/>
          <a:ext cx="889000" cy="40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250</xdr:rowOff>
    </xdr:from>
    <xdr:to>
      <xdr:col>11</xdr:col>
      <xdr:colOff>82550</xdr:colOff>
      <xdr:row>82</xdr:row>
      <xdr:rowOff>101850</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05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86627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145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118845</xdr:rowOff>
    </xdr:from>
    <xdr:to>
      <xdr:col>7</xdr:col>
      <xdr:colOff>31750</xdr:colOff>
      <xdr:row>82</xdr:row>
      <xdr:rowOff>48995</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00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33772</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092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34706</xdr:rowOff>
    </xdr:from>
    <xdr:to>
      <xdr:col>23</xdr:col>
      <xdr:colOff>184150</xdr:colOff>
      <xdr:row>82</xdr:row>
      <xdr:rowOff>136306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093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51233</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938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20993</xdr:rowOff>
    </xdr:from>
    <xdr:to>
      <xdr:col>19</xdr:col>
      <xdr:colOff>184150</xdr:colOff>
      <xdr:row>82</xdr:row>
      <xdr:rowOff>122593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07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132770</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848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63043</xdr:rowOff>
    </xdr:from>
    <xdr:to>
      <xdr:col>15</xdr:col>
      <xdr:colOff>133350</xdr:colOff>
      <xdr:row>82</xdr:row>
      <xdr:rowOff>164643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12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3370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89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107344</xdr:rowOff>
    </xdr:from>
    <xdr:to>
      <xdr:col>11</xdr:col>
      <xdr:colOff>82550</xdr:colOff>
      <xdr:row>82</xdr:row>
      <xdr:rowOff>37494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994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47671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763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66677</xdr:rowOff>
    </xdr:from>
    <xdr:to>
      <xdr:col>7</xdr:col>
      <xdr:colOff>31750</xdr:colOff>
      <xdr:row>81</xdr:row>
      <xdr:rowOff>168277</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954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7004</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723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令和４年度比</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ポイント改善しており、類似団体内平均値も上回って推移している。今後も地域の民間企業の平均給与の状況及び町財政の状況等を踏まえ、引き続き給与の適正化に努める。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146957</xdr:rowOff>
    </xdr:from>
    <xdr:to>
      <xdr:col>81</xdr:col>
      <xdr:colOff>44450</xdr:colOff>
      <xdr:row>88</xdr:row>
      <xdr:rowOff>155121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691507"/>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127198</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214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155121</xdr:rowOff>
    </xdr:from>
    <xdr:to>
      <xdr:col>81</xdr:col>
      <xdr:colOff>133350</xdr:colOff>
      <xdr:row>88</xdr:row>
      <xdr:rowOff>155121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242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61884</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43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146957</xdr:rowOff>
    </xdr:from>
    <xdr:to>
      <xdr:col>81</xdr:col>
      <xdr:colOff>133350</xdr:colOff>
      <xdr:row>79</xdr:row>
      <xdr:rowOff>146957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69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0</xdr:rowOff>
    </xdr:from>
    <xdr:to>
      <xdr:col>81</xdr:col>
      <xdr:colOff>44450</xdr:colOff>
      <xdr:row>88</xdr:row>
      <xdr:rowOff>86179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5087600"/>
          <a:ext cx="8382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0</xdr:rowOff>
    </xdr:from>
    <xdr:to>
      <xdr:col>77</xdr:col>
      <xdr:colOff>44450</xdr:colOff>
      <xdr:row>88</xdr:row>
      <xdr:rowOff>120650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508760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144434</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37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86179</xdr:rowOff>
    </xdr:from>
    <xdr:to>
      <xdr:col>72</xdr:col>
      <xdr:colOff>203200</xdr:colOff>
      <xdr:row>88</xdr:row>
      <xdr:rowOff>120650</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517377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7456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86179</xdr:rowOff>
    </xdr:from>
    <xdr:to>
      <xdr:col>68</xdr:col>
      <xdr:colOff>152400</xdr:colOff>
      <xdr:row>88</xdr:row>
      <xdr:rowOff>137886</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5173779"/>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49893</xdr:rowOff>
    </xdr:from>
    <xdr:to>
      <xdr:col>68</xdr:col>
      <xdr:colOff>203200</xdr:colOff>
      <xdr:row>85</xdr:row>
      <xdr:rowOff>151493</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161670</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169636</xdr:rowOff>
    </xdr:from>
    <xdr:to>
      <xdr:col>64</xdr:col>
      <xdr:colOff>152400</xdr:colOff>
      <xdr:row>85</xdr:row>
      <xdr:rowOff>99786</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109963</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35379</xdr:rowOff>
    </xdr:from>
    <xdr:to>
      <xdr:col>81</xdr:col>
      <xdr:colOff>95250</xdr:colOff>
      <xdr:row>88</xdr:row>
      <xdr:rowOff>136979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512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102706</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5018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120650</xdr:rowOff>
    </xdr:from>
    <xdr:to>
      <xdr:col>77</xdr:col>
      <xdr:colOff>95250</xdr:colOff>
      <xdr:row>88</xdr:row>
      <xdr:rowOff>50800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35577</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512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69850</xdr:rowOff>
    </xdr:from>
    <xdr:to>
      <xdr:col>73</xdr:col>
      <xdr:colOff>44450</xdr:colOff>
      <xdr:row>89</xdr:row>
      <xdr:rowOff>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156227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35379</xdr:rowOff>
    </xdr:from>
    <xdr:to>
      <xdr:col>68</xdr:col>
      <xdr:colOff>203200</xdr:colOff>
      <xdr:row>88</xdr:row>
      <xdr:rowOff>136979</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512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121756</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5209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87086</xdr:rowOff>
    </xdr:from>
    <xdr:to>
      <xdr:col>64</xdr:col>
      <xdr:colOff>152400</xdr:colOff>
      <xdr:row>89</xdr:row>
      <xdr:rowOff>17236</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517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2013</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52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定員数の増加に合わせて人件費も増加傾向にあることから、今後についても引き続き適正な定員管理の実施に努める。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144235</xdr:rowOff>
    </xdr:from>
    <xdr:to>
      <xdr:col>81</xdr:col>
      <xdr:colOff>44450</xdr:colOff>
      <xdr:row>68</xdr:row>
      <xdr:rowOff>24040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088335"/>
          <a:ext cx="0" cy="15943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167567</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65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24040</xdr:rowOff>
    </xdr:from>
    <xdr:to>
      <xdr:col>81</xdr:col>
      <xdr:colOff>133350</xdr:colOff>
      <xdr:row>68</xdr:row>
      <xdr:rowOff>24040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6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59162</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31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144235</xdr:rowOff>
    </xdr:from>
    <xdr:to>
      <xdr:col>81</xdr:col>
      <xdr:colOff>133350</xdr:colOff>
      <xdr:row>58</xdr:row>
      <xdr:rowOff>144235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08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171087</xdr:rowOff>
    </xdr:from>
    <xdr:to>
      <xdr:col>81</xdr:col>
      <xdr:colOff>44450</xdr:colOff>
      <xdr:row>62</xdr:row>
      <xdr:rowOff>8255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629537"/>
          <a:ext cx="8382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121302</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4083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104775</xdr:rowOff>
    </xdr:from>
    <xdr:to>
      <xdr:col>81</xdr:col>
      <xdr:colOff>95250</xdr:colOff>
      <xdr:row>62</xdr:row>
      <xdr:rowOff>34925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160746</xdr:rowOff>
    </xdr:from>
    <xdr:to>
      <xdr:col>77</xdr:col>
      <xdr:colOff>44450</xdr:colOff>
      <xdr:row>61</xdr:row>
      <xdr:rowOff>171087</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619196"/>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80645</xdr:rowOff>
    </xdr:from>
    <xdr:to>
      <xdr:col>77</xdr:col>
      <xdr:colOff>95250</xdr:colOff>
      <xdr:row>62</xdr:row>
      <xdr:rowOff>10795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20972</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307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155575</xdr:rowOff>
    </xdr:from>
    <xdr:to>
      <xdr:col>72</xdr:col>
      <xdr:colOff>203200</xdr:colOff>
      <xdr:row>61</xdr:row>
      <xdr:rowOff>160746</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614025"/>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70303</xdr:rowOff>
    </xdr:from>
    <xdr:to>
      <xdr:col>73</xdr:col>
      <xdr:colOff>44450</xdr:colOff>
      <xdr:row>62</xdr:row>
      <xdr:rowOff>453</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52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10630</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297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133169</xdr:rowOff>
    </xdr:from>
    <xdr:to>
      <xdr:col>68</xdr:col>
      <xdr:colOff>152400</xdr:colOff>
      <xdr:row>61</xdr:row>
      <xdr:rowOff>155575</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591619"/>
          <a:ext cx="889000" cy="2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25491</xdr:rowOff>
    </xdr:from>
    <xdr:to>
      <xdr:col>68</xdr:col>
      <xdr:colOff>203200</xdr:colOff>
      <xdr:row>61</xdr:row>
      <xdr:rowOff>127091</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137268</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25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32385</xdr:rowOff>
    </xdr:from>
    <xdr:to>
      <xdr:col>64</xdr:col>
      <xdr:colOff>152400</xdr:colOff>
      <xdr:row>61</xdr:row>
      <xdr:rowOff>133985</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144162</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25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128905</xdr:rowOff>
    </xdr:from>
    <xdr:to>
      <xdr:col>81</xdr:col>
      <xdr:colOff>95250</xdr:colOff>
      <xdr:row>62</xdr:row>
      <xdr:rowOff>59055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58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100982</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559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120287</xdr:rowOff>
    </xdr:from>
    <xdr:to>
      <xdr:col>77</xdr:col>
      <xdr:colOff>95250</xdr:colOff>
      <xdr:row>62</xdr:row>
      <xdr:rowOff>50437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57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35214</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6651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109946</xdr:rowOff>
    </xdr:from>
    <xdr:to>
      <xdr:col>73</xdr:col>
      <xdr:colOff>44450</xdr:colOff>
      <xdr:row>62</xdr:row>
      <xdr:rowOff>40096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56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24873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654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104775</xdr:rowOff>
    </xdr:from>
    <xdr:to>
      <xdr:col>68</xdr:col>
      <xdr:colOff>203200</xdr:colOff>
      <xdr:row>62</xdr:row>
      <xdr:rowOff>34925</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56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19702</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64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82369</xdr:rowOff>
    </xdr:from>
    <xdr:to>
      <xdr:col>64</xdr:col>
      <xdr:colOff>152400</xdr:colOff>
      <xdr:row>62</xdr:row>
      <xdr:rowOff>12519</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54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168746</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627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類似団体内平均値比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ポイント下回っており、</a:t>
          </a:r>
          <a:r>
            <a:rPr kumimoji="1" lang="ja-JP" altLang="en-US" sz="1300" u="sng">
              <a:solidFill>
                <a:sysClr val="windowText" lastClr="000000"/>
              </a:solidFill>
              <a:latin typeface="ＭＳ Ｐゴシック" panose="020B0600070205080204" pitchFamily="50" charset="-128"/>
              <a:ea typeface="ＭＳ Ｐゴシック" panose="020B0600070205080204" pitchFamily="50" charset="-128"/>
            </a:rPr>
            <a:t>令和５年度単年</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での実質公債費比率は前年度比△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となったが、近年上昇傾向にあり、３カ年平均での実質公債費比率が増加した要因としては、令和４年度から開始した清掃センター整備事業などの高額な元金償還が主に影響していると捉える。今後も起債抑制をや基準財政需要額に算入される地方債を中心に借入を行うなど、将来の公債費の推移を把握しながら、最少の経費で最大の事業効果をあげることができるよう財政運営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98552</xdr:rowOff>
    </xdr:from>
    <xdr:to>
      <xdr:col>81</xdr:col>
      <xdr:colOff>44450</xdr:colOff>
      <xdr:row>45</xdr:row>
      <xdr:rowOff>41910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270752"/>
          <a:ext cx="0" cy="1486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13479</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6014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98552</xdr:rowOff>
    </xdr:from>
    <xdr:to>
      <xdr:col>81</xdr:col>
      <xdr:colOff>133350</xdr:colOff>
      <xdr:row>36</xdr:row>
      <xdr:rowOff>98552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270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132080</xdr:rowOff>
    </xdr:from>
    <xdr:to>
      <xdr:col>81</xdr:col>
      <xdr:colOff>44450</xdr:colOff>
      <xdr:row>38</xdr:row>
      <xdr:rowOff>151384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6647180"/>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123207</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809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54864</xdr:rowOff>
    </xdr:from>
    <xdr:to>
      <xdr:col>77</xdr:col>
      <xdr:colOff>44450</xdr:colOff>
      <xdr:row>38</xdr:row>
      <xdr:rowOff>132080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6569964"/>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112522</xdr:rowOff>
    </xdr:from>
    <xdr:to>
      <xdr:col>77</xdr:col>
      <xdr:colOff>95250</xdr:colOff>
      <xdr:row>40</xdr:row>
      <xdr:rowOff>42672</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27449</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885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168402</xdr:rowOff>
    </xdr:from>
    <xdr:to>
      <xdr:col>72</xdr:col>
      <xdr:colOff>203200</xdr:colOff>
      <xdr:row>38</xdr:row>
      <xdr:rowOff>54864</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4401800" y="6512052"/>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93218</xdr:rowOff>
    </xdr:from>
    <xdr:to>
      <xdr:col>73</xdr:col>
      <xdr:colOff>44450</xdr:colOff>
      <xdr:row>40</xdr:row>
      <xdr:rowOff>23368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8145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86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100838</xdr:rowOff>
    </xdr:from>
    <xdr:to>
      <xdr:col>68</xdr:col>
      <xdr:colOff>152400</xdr:colOff>
      <xdr:row>37</xdr:row>
      <xdr:rowOff>168402</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3512800" y="6444488"/>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93218</xdr:rowOff>
    </xdr:from>
    <xdr:to>
      <xdr:col>68</xdr:col>
      <xdr:colOff>203200</xdr:colOff>
      <xdr:row>40</xdr:row>
      <xdr:rowOff>23368</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8145</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86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160782</xdr:rowOff>
    </xdr:from>
    <xdr:to>
      <xdr:col>64</xdr:col>
      <xdr:colOff>152400</xdr:colOff>
      <xdr:row>40</xdr:row>
      <xdr:rowOff>90932</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75709</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100584</xdr:rowOff>
    </xdr:from>
    <xdr:to>
      <xdr:col>81</xdr:col>
      <xdr:colOff>95250</xdr:colOff>
      <xdr:row>39</xdr:row>
      <xdr:rowOff>30734</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61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117111</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4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81280</xdr:rowOff>
    </xdr:from>
    <xdr:to>
      <xdr:col>77</xdr:col>
      <xdr:colOff>95250</xdr:colOff>
      <xdr:row>39</xdr:row>
      <xdr:rowOff>11430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21607</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36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4064</xdr:rowOff>
    </xdr:from>
    <xdr:to>
      <xdr:col>73</xdr:col>
      <xdr:colOff>44450</xdr:colOff>
      <xdr:row>38</xdr:row>
      <xdr:rowOff>105664</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51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115841</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288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117602</xdr:rowOff>
    </xdr:from>
    <xdr:to>
      <xdr:col>68</xdr:col>
      <xdr:colOff>203200</xdr:colOff>
      <xdr:row>38</xdr:row>
      <xdr:rowOff>47752</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46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57929</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6230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50038</xdr:rowOff>
    </xdr:from>
    <xdr:to>
      <xdr:col>64</xdr:col>
      <xdr:colOff>152400</xdr:colOff>
      <xdr:row>37</xdr:row>
      <xdr:rowOff>151638</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39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161815</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162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は無し（－）となっており、健全な数値を示している。主な要因として、起債抑制を行ってきたことにより、将来負担となる地方債現在高が比較的小さく表れているため、将来負担額が基金や基準財政需要額算入見込額などの充当可能財源等を下回ったことがあげられる。今後、公共施設の新規投資や施設の長寿命化更新等により、基金残高の大幅な減少、地方債残高の増加が見込まれることから、将来負担比率に配慮</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しながら健全な財政運営に努め、住民サービスの提供と施設長寿命化を含む社会資本整備等を行う。</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129540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7018000" y="2370667"/>
          <a:ext cx="0" cy="1359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101617</xdr:rowOff>
    </xdr:from>
    <xdr:ext cx="762000" cy="259045"/>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7106900" y="370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129540</xdr:rowOff>
    </xdr:from>
    <xdr:to>
      <xdr:col>81</xdr:col>
      <xdr:colOff>133350</xdr:colOff>
      <xdr:row>21</xdr:row>
      <xdr:rowOff>129540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372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143298</xdr:rowOff>
    </xdr:from>
    <xdr:to>
      <xdr:col>73</xdr:col>
      <xdr:colOff>44450</xdr:colOff>
      <xdr:row>14</xdr:row>
      <xdr:rowOff>73448</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372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83625</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14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7239</xdr:rowOff>
    </xdr:from>
    <xdr:to>
      <xdr:col>68</xdr:col>
      <xdr:colOff>203200</xdr:colOff>
      <xdr:row>14</xdr:row>
      <xdr:rowOff>108839</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40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119016</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176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3217</xdr:rowOff>
    </xdr:from>
    <xdr:to>
      <xdr:col>64</xdr:col>
      <xdr:colOff>152400</xdr:colOff>
      <xdr:row>14</xdr:row>
      <xdr:rowOff>104817</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40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114994</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172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三重県菰野町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41,056
39,876
107.01
15,169,657
14,560,757
551,169
9,887,873
9,702,550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当町は単独消防の運営や保育園、小学校の給食を直営で実施していることが、人件費の高い数値を示す要因となっている。</a:t>
          </a:r>
        </a:p>
        <a:p>
          <a:r>
            <a:rPr kumimoji="1" lang="ja-JP" altLang="en-US" sz="1300">
              <a:latin typeface="ＭＳ Ｐゴシック" panose="020B0600070205080204" pitchFamily="50" charset="-128"/>
              <a:ea typeface="ＭＳ Ｐゴシック" panose="020B0600070205080204" pitchFamily="50" charset="-128"/>
            </a:rPr>
            <a:t>令和４年度比</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ポイント減少したものの、類似団体内平均値比では依然高い推移となっている。</a:t>
          </a:r>
        </a:p>
        <a:p>
          <a:r>
            <a:rPr kumimoji="1" lang="ja-JP" altLang="en-US" sz="1300">
              <a:latin typeface="ＭＳ Ｐゴシック" panose="020B0600070205080204" pitchFamily="50" charset="-128"/>
              <a:ea typeface="ＭＳ Ｐゴシック" panose="020B0600070205080204" pitchFamily="50" charset="-128"/>
            </a:rPr>
            <a:t>今後においても事業見直し等を推進し、人件費水準の適正化に努める。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113284</xdr:rowOff>
    </xdr:from>
    <xdr:to>
      <xdr:col>24</xdr:col>
      <xdr:colOff>25400</xdr:colOff>
      <xdr:row>41</xdr:row>
      <xdr:rowOff>60706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599684"/>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32783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6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60706</xdr:rowOff>
    </xdr:from>
    <xdr:to>
      <xdr:col>24</xdr:col>
      <xdr:colOff>114300</xdr:colOff>
      <xdr:row>41</xdr:row>
      <xdr:rowOff>60706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90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28211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4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113284</xdr:rowOff>
    </xdr:from>
    <xdr:to>
      <xdr:col>24</xdr:col>
      <xdr:colOff>114300</xdr:colOff>
      <xdr:row>32</xdr:row>
      <xdr:rowOff>113284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599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83566</xdr:rowOff>
    </xdr:from>
    <xdr:to>
      <xdr:col>24</xdr:col>
      <xdr:colOff>25400</xdr:colOff>
      <xdr:row>40</xdr:row>
      <xdr:rowOff>58420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770116"/>
          <a:ext cx="8382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140733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5970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124206</xdr:rowOff>
    </xdr:from>
    <xdr:to>
      <xdr:col>24</xdr:col>
      <xdr:colOff>76200</xdr:colOff>
      <xdr:row>36</xdr:row>
      <xdr:rowOff>54356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92710</xdr:rowOff>
    </xdr:from>
    <xdr:to>
      <xdr:col>19</xdr:col>
      <xdr:colOff>187325</xdr:colOff>
      <xdr:row>40</xdr:row>
      <xdr:rowOff>58420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7792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124206</xdr:rowOff>
    </xdr:from>
    <xdr:to>
      <xdr:col>20</xdr:col>
      <xdr:colOff>38100</xdr:colOff>
      <xdr:row>36</xdr:row>
      <xdr:rowOff>54356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64533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589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92710</xdr:rowOff>
    </xdr:from>
    <xdr:to>
      <xdr:col>15</xdr:col>
      <xdr:colOff>98425</xdr:colOff>
      <xdr:row>40</xdr:row>
      <xdr:rowOff>159004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779260"/>
          <a:ext cx="8890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69342</xdr:rowOff>
    </xdr:from>
    <xdr:to>
      <xdr:col>15</xdr:col>
      <xdr:colOff>149225</xdr:colOff>
      <xdr:row>35</xdr:row>
      <xdr:rowOff>170942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070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9669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69850</xdr:rowOff>
    </xdr:from>
    <xdr:to>
      <xdr:col>11</xdr:col>
      <xdr:colOff>9525</xdr:colOff>
      <xdr:row>40</xdr:row>
      <xdr:rowOff>159004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413500"/>
          <a:ext cx="889000" cy="603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160782</xdr:rowOff>
    </xdr:from>
    <xdr:to>
      <xdr:col>11</xdr:col>
      <xdr:colOff>60325</xdr:colOff>
      <xdr:row>36</xdr:row>
      <xdr:rowOff>90932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101109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21336</xdr:rowOff>
    </xdr:from>
    <xdr:to>
      <xdr:col>6</xdr:col>
      <xdr:colOff>171450</xdr:colOff>
      <xdr:row>34</xdr:row>
      <xdr:rowOff>122936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585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133113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61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32766</xdr:rowOff>
    </xdr:from>
    <xdr:to>
      <xdr:col>24</xdr:col>
      <xdr:colOff>76200</xdr:colOff>
      <xdr:row>39</xdr:row>
      <xdr:rowOff>134366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719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4843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691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7620</xdr:rowOff>
    </xdr:from>
    <xdr:to>
      <xdr:col>20</xdr:col>
      <xdr:colOff>38100</xdr:colOff>
      <xdr:row>40</xdr:row>
      <xdr:rowOff>109220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86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93997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951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41910</xdr:rowOff>
    </xdr:from>
    <xdr:to>
      <xdr:col>15</xdr:col>
      <xdr:colOff>149225</xdr:colOff>
      <xdr:row>39</xdr:row>
      <xdr:rowOff>143510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128287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81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108204</xdr:rowOff>
    </xdr:from>
    <xdr:to>
      <xdr:col>11</xdr:col>
      <xdr:colOff>60325</xdr:colOff>
      <xdr:row>41</xdr:row>
      <xdr:rowOff>38354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96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23131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7052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105427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令和４年度比横ばいとなり、類似団体内平均値比よりも高い推移となっている。今後においては、物価上昇局面であるものの、各種事業の見直しを行い、行政コストの削減に努める。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令和元年度から令和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年度にかけては、町単独実施である消防や清掃関係、また保育園や幼稚園における障がい児加配等に係る賃金等を物件費から人件費へ変更になったことで類似団体内平均値に近づいた。</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69850</xdr:rowOff>
    </xdr:from>
    <xdr:to>
      <xdr:col>82</xdr:col>
      <xdr:colOff>107950</xdr:colOff>
      <xdr:row>20</xdr:row>
      <xdr:rowOff>143328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98700"/>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115405</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143328</xdr:rowOff>
    </xdr:from>
    <xdr:to>
      <xdr:col>82</xdr:col>
      <xdr:colOff>196850</xdr:colOff>
      <xdr:row>20</xdr:row>
      <xdr:rowOff>143328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156227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69850</xdr:rowOff>
    </xdr:from>
    <xdr:to>
      <xdr:col>82</xdr:col>
      <xdr:colOff>196850</xdr:colOff>
      <xdr:row>13</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61686</xdr:rowOff>
    </xdr:from>
    <xdr:to>
      <xdr:col>82</xdr:col>
      <xdr:colOff>107950</xdr:colOff>
      <xdr:row>18</xdr:row>
      <xdr:rowOff>83457</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3147786"/>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109056</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80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92529</xdr:rowOff>
    </xdr:from>
    <xdr:to>
      <xdr:col>82</xdr:col>
      <xdr:colOff>158750</xdr:colOff>
      <xdr:row>17</xdr:row>
      <xdr:rowOff>22679</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124279</xdr:rowOff>
    </xdr:from>
    <xdr:to>
      <xdr:col>78</xdr:col>
      <xdr:colOff>69850</xdr:colOff>
      <xdr:row>18</xdr:row>
      <xdr:rowOff>83457</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038929"/>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70757</xdr:rowOff>
    </xdr:from>
    <xdr:to>
      <xdr:col>78</xdr:col>
      <xdr:colOff>120650</xdr:colOff>
      <xdr:row>17</xdr:row>
      <xdr:rowOff>907</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11084</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58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124279</xdr:rowOff>
    </xdr:from>
    <xdr:to>
      <xdr:col>73</xdr:col>
      <xdr:colOff>180975</xdr:colOff>
      <xdr:row>17</xdr:row>
      <xdr:rowOff>146050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3038929"/>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133350</xdr:rowOff>
    </xdr:from>
    <xdr:to>
      <xdr:col>74</xdr:col>
      <xdr:colOff>31750</xdr:colOff>
      <xdr:row>16</xdr:row>
      <xdr:rowOff>63500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73677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146050</xdr:rowOff>
    </xdr:from>
    <xdr:to>
      <xdr:col>69</xdr:col>
      <xdr:colOff>92075</xdr:colOff>
      <xdr:row>21</xdr:row>
      <xdr:rowOff>91622</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060700"/>
          <a:ext cx="889000" cy="63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59871</xdr:rowOff>
    </xdr:from>
    <xdr:to>
      <xdr:col>69</xdr:col>
      <xdr:colOff>142875</xdr:colOff>
      <xdr:row>16</xdr:row>
      <xdr:rowOff>161471</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0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198</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71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62593</xdr:rowOff>
    </xdr:from>
    <xdr:to>
      <xdr:col>65</xdr:col>
      <xdr:colOff>53975</xdr:colOff>
      <xdr:row>17</xdr:row>
      <xdr:rowOff>164193</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2920</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46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10886</xdr:rowOff>
    </xdr:from>
    <xdr:to>
      <xdr:col>82</xdr:col>
      <xdr:colOff>158750</xdr:colOff>
      <xdr:row>18</xdr:row>
      <xdr:rowOff>112486</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09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154413</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069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32657</xdr:rowOff>
    </xdr:from>
    <xdr:to>
      <xdr:col>78</xdr:col>
      <xdr:colOff>120650</xdr:colOff>
      <xdr:row>18</xdr:row>
      <xdr:rowOff>134257</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11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119034</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205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73479</xdr:rowOff>
    </xdr:from>
    <xdr:to>
      <xdr:col>74</xdr:col>
      <xdr:colOff>31750</xdr:colOff>
      <xdr:row>18</xdr:row>
      <xdr:rowOff>3629</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98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159856</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074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95250</xdr:rowOff>
    </xdr:from>
    <xdr:to>
      <xdr:col>69</xdr:col>
      <xdr:colOff>142875</xdr:colOff>
      <xdr:row>18</xdr:row>
      <xdr:rowOff>25400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10177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21</xdr:row>
      <xdr:rowOff>40822</xdr:rowOff>
    </xdr:from>
    <xdr:to>
      <xdr:col>65</xdr:col>
      <xdr:colOff>53975</xdr:colOff>
      <xdr:row>21</xdr:row>
      <xdr:rowOff>142422</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64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21</xdr:row>
      <xdr:rowOff>127199</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72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値比は従来から下回って推移しているが、令和３年度以降数値が増加している。少子高齢化による社会保障費の増大により、数値の上昇が予測される。国・県の動向を見極めながら事業や施策を精査し、住民に必要なサービスを提供していく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86178</xdr:rowOff>
    </xdr:from>
    <xdr:to>
      <xdr:col>24</xdr:col>
      <xdr:colOff>25400</xdr:colOff>
      <xdr:row>61</xdr:row>
      <xdr:rowOff>53522</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73028"/>
          <a:ext cx="0" cy="1338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25599</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8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53522</xdr:rowOff>
    </xdr:from>
    <xdr:to>
      <xdr:col>24</xdr:col>
      <xdr:colOff>114300</xdr:colOff>
      <xdr:row>61</xdr:row>
      <xdr:rowOff>53522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11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1105</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86178</xdr:rowOff>
    </xdr:from>
    <xdr:to>
      <xdr:col>24</xdr:col>
      <xdr:colOff>114300</xdr:colOff>
      <xdr:row>53</xdr:row>
      <xdr:rowOff>86178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69850</xdr:rowOff>
    </xdr:from>
    <xdr:to>
      <xdr:col>24</xdr:col>
      <xdr:colOff>25400</xdr:colOff>
      <xdr:row>55</xdr:row>
      <xdr:rowOff>86178</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499600"/>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48277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78015</xdr:rowOff>
    </xdr:from>
    <xdr:to>
      <xdr:col>19</xdr:col>
      <xdr:colOff>187325</xdr:colOff>
      <xdr:row>55</xdr:row>
      <xdr:rowOff>69850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336315"/>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43543</xdr:rowOff>
    </xdr:from>
    <xdr:to>
      <xdr:col>20</xdr:col>
      <xdr:colOff>38100</xdr:colOff>
      <xdr:row>56</xdr:row>
      <xdr:rowOff>145143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129920</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31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78015</xdr:rowOff>
    </xdr:from>
    <xdr:to>
      <xdr:col>15</xdr:col>
      <xdr:colOff>98425</xdr:colOff>
      <xdr:row>55</xdr:row>
      <xdr:rowOff>37193</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336315"/>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149678</xdr:rowOff>
    </xdr:from>
    <xdr:to>
      <xdr:col>15</xdr:col>
      <xdr:colOff>149225</xdr:colOff>
      <xdr:row>56</xdr:row>
      <xdr:rowOff>79828</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64605</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37193</xdr:rowOff>
    </xdr:from>
    <xdr:to>
      <xdr:col>11</xdr:col>
      <xdr:colOff>9525</xdr:colOff>
      <xdr:row>55</xdr:row>
      <xdr:rowOff>53522</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46694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43543</xdr:rowOff>
    </xdr:from>
    <xdr:to>
      <xdr:col>11</xdr:col>
      <xdr:colOff>60325</xdr:colOff>
      <xdr:row>56</xdr:row>
      <xdr:rowOff>145143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129920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35378</xdr:rowOff>
    </xdr:from>
    <xdr:to>
      <xdr:col>24</xdr:col>
      <xdr:colOff>76200</xdr:colOff>
      <xdr:row>55</xdr:row>
      <xdr:rowOff>136978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51905</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19050</xdr:rowOff>
    </xdr:from>
    <xdr:to>
      <xdr:col>20</xdr:col>
      <xdr:colOff>38100</xdr:colOff>
      <xdr:row>55</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27215</xdr:rowOff>
    </xdr:from>
    <xdr:to>
      <xdr:col>15</xdr:col>
      <xdr:colOff>149225</xdr:colOff>
      <xdr:row>54</xdr:row>
      <xdr:rowOff>128815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138992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05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157843</xdr:rowOff>
    </xdr:from>
    <xdr:to>
      <xdr:col>11</xdr:col>
      <xdr:colOff>60325</xdr:colOff>
      <xdr:row>55</xdr:row>
      <xdr:rowOff>87993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98170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18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2722</xdr:rowOff>
    </xdr:from>
    <xdr:to>
      <xdr:col>6</xdr:col>
      <xdr:colOff>171450</xdr:colOff>
      <xdr:row>55</xdr:row>
      <xdr:rowOff>104322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114499</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令和４年度比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類似団体内平均値比では少し上回って推移している。特別会計への繰出金の割合が大きく占めているため、負担区分に基づく適正な繰出金の支出に努めるが、少子高齢社会による後期高齢者医療特別会計や介護保険特別会計への繰出金の増大が懸念される</a:t>
          </a:r>
          <a:r>
            <a:rPr kumimoji="1" lang="ja-JP" altLang="en-US" sz="1300">
              <a:solidFill>
                <a:srgbClr val="0070C0"/>
              </a:solidFill>
              <a:latin typeface="ＭＳ Ｐゴシック" panose="020B0600070205080204" pitchFamily="50" charset="-128"/>
              <a:ea typeface="ＭＳ Ｐゴシック" panose="020B0600070205080204" pitchFamily="50" charset="-128"/>
            </a:rPr>
            <a:t>。</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132443</xdr:rowOff>
    </xdr:from>
    <xdr:to>
      <xdr:col>82</xdr:col>
      <xdr:colOff>107950</xdr:colOff>
      <xdr:row>61</xdr:row>
      <xdr:rowOff>102507</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47843"/>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47370</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9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132443</xdr:rowOff>
    </xdr:from>
    <xdr:to>
      <xdr:col>82</xdr:col>
      <xdr:colOff>196850</xdr:colOff>
      <xdr:row>52</xdr:row>
      <xdr:rowOff>132443</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4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99785</xdr:rowOff>
    </xdr:from>
    <xdr:to>
      <xdr:col>82</xdr:col>
      <xdr:colOff>107950</xdr:colOff>
      <xdr:row>57</xdr:row>
      <xdr:rowOff>48078</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700985"/>
          <a:ext cx="8382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65512</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495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48985</xdr:rowOff>
    </xdr:from>
    <xdr:to>
      <xdr:col>82</xdr:col>
      <xdr:colOff>158750</xdr:colOff>
      <xdr:row>56</xdr:row>
      <xdr:rowOff>150585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34472</xdr:rowOff>
    </xdr:from>
    <xdr:to>
      <xdr:col>78</xdr:col>
      <xdr:colOff>69850</xdr:colOff>
      <xdr:row>56</xdr:row>
      <xdr:rowOff>99785</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6356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48985</xdr:rowOff>
    </xdr:from>
    <xdr:to>
      <xdr:col>78</xdr:col>
      <xdr:colOff>120650</xdr:colOff>
      <xdr:row>56</xdr:row>
      <xdr:rowOff>150585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160762</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419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34472</xdr:rowOff>
    </xdr:from>
    <xdr:to>
      <xdr:col>73</xdr:col>
      <xdr:colOff>180975</xdr:colOff>
      <xdr:row>57</xdr:row>
      <xdr:rowOff>80735</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635672"/>
          <a:ext cx="889000" cy="217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16328</xdr:rowOff>
    </xdr:from>
    <xdr:to>
      <xdr:col>74</xdr:col>
      <xdr:colOff>31750</xdr:colOff>
      <xdr:row>56</xdr:row>
      <xdr:rowOff>117928</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102705</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80735</xdr:rowOff>
    </xdr:from>
    <xdr:to>
      <xdr:col>69</xdr:col>
      <xdr:colOff>92075</xdr:colOff>
      <xdr:row>57</xdr:row>
      <xdr:rowOff>135165</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853385"/>
          <a:ext cx="8890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125185</xdr:rowOff>
    </xdr:from>
    <xdr:to>
      <xdr:col>69</xdr:col>
      <xdr:colOff>142875</xdr:colOff>
      <xdr:row>57</xdr:row>
      <xdr:rowOff>55335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65512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40822</xdr:rowOff>
    </xdr:from>
    <xdr:to>
      <xdr:col>65</xdr:col>
      <xdr:colOff>53975</xdr:colOff>
      <xdr:row>57</xdr:row>
      <xdr:rowOff>142422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152599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58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168728</xdr:rowOff>
    </xdr:from>
    <xdr:to>
      <xdr:col>82</xdr:col>
      <xdr:colOff>158750</xdr:colOff>
      <xdr:row>57</xdr:row>
      <xdr:rowOff>98878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140805</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742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48985</xdr:rowOff>
    </xdr:from>
    <xdr:to>
      <xdr:col>78</xdr:col>
      <xdr:colOff>120650</xdr:colOff>
      <xdr:row>56</xdr:row>
      <xdr:rowOff>150585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135362</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736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155122</xdr:rowOff>
    </xdr:from>
    <xdr:to>
      <xdr:col>74</xdr:col>
      <xdr:colOff>31750</xdr:colOff>
      <xdr:row>56</xdr:row>
      <xdr:rowOff>85272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95449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29935</xdr:rowOff>
    </xdr:from>
    <xdr:to>
      <xdr:col>69</xdr:col>
      <xdr:colOff>142875</xdr:colOff>
      <xdr:row>57</xdr:row>
      <xdr:rowOff>131535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116312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888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84365</xdr:rowOff>
    </xdr:from>
    <xdr:to>
      <xdr:col>65</xdr:col>
      <xdr:colOff>53975</xdr:colOff>
      <xdr:row>58</xdr:row>
      <xdr:rowOff>14515</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170742</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令和４年度比</a:t>
          </a:r>
          <a:r>
            <a:rPr kumimoji="1" lang="en-US" altLang="ja-JP" sz="1300">
              <a:solidFill>
                <a:srgbClr val="FF0000"/>
              </a:solidFill>
              <a:latin typeface="ＭＳ Ｐゴシック" panose="020B0600070205080204" pitchFamily="50" charset="-128"/>
              <a:ea typeface="ＭＳ Ｐゴシック" panose="020B0600070205080204" pitchFamily="50" charset="-128"/>
            </a:rPr>
            <a:t>0.5</a:t>
          </a:r>
          <a:r>
            <a:rPr kumimoji="1" lang="ja-JP" altLang="en-US" sz="1300">
              <a:solidFill>
                <a:srgbClr val="FF0000"/>
              </a:solidFill>
              <a:latin typeface="ＭＳ Ｐゴシック" panose="020B0600070205080204" pitchFamily="50" charset="-128"/>
              <a:ea typeface="ＭＳ Ｐゴシック" panose="020B0600070205080204" pitchFamily="50" charset="-128"/>
            </a:rPr>
            <a:t>ポイント減少し</a:t>
          </a:r>
          <a:r>
            <a:rPr kumimoji="1" lang="ja-JP" altLang="en-US" sz="1300">
              <a:latin typeface="ＭＳ Ｐゴシック" panose="020B0600070205080204" pitchFamily="50" charset="-128"/>
              <a:ea typeface="ＭＳ Ｐゴシック" panose="020B0600070205080204" pitchFamily="50" charset="-128"/>
            </a:rPr>
            <a:t>、類似団体内平均値比でも下回って推移している。下水道事業では未普及区域解消に向けた整備の継続が計画されており、補助費等が上昇していくことが予測されている。今後もより一層、公益性や事業効果の観点から補助金等の見直しを行う必要があ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168148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79160"/>
          <a:ext cx="0" cy="1046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140225</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168148</xdr:rowOff>
    </xdr:from>
    <xdr:to>
      <xdr:col>82</xdr:col>
      <xdr:colOff>196850</xdr:colOff>
      <xdr:row>40</xdr:row>
      <xdr:rowOff>168148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64787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124714</xdr:rowOff>
    </xdr:from>
    <xdr:to>
      <xdr:col>82</xdr:col>
      <xdr:colOff>107950</xdr:colOff>
      <xdr:row>35</xdr:row>
      <xdr:rowOff>147574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12546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126001</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120142</xdr:rowOff>
    </xdr:from>
    <xdr:to>
      <xdr:col>78</xdr:col>
      <xdr:colOff>69850</xdr:colOff>
      <xdr:row>35</xdr:row>
      <xdr:rowOff>147574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1208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140208</xdr:rowOff>
    </xdr:from>
    <xdr:to>
      <xdr:col>78</xdr:col>
      <xdr:colOff>120650</xdr:colOff>
      <xdr:row>37</xdr:row>
      <xdr:rowOff>70358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55135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120142</xdr:rowOff>
    </xdr:from>
    <xdr:to>
      <xdr:col>73</xdr:col>
      <xdr:colOff>180975</xdr:colOff>
      <xdr:row>35</xdr:row>
      <xdr:rowOff>124714</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12089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121920</xdr:rowOff>
    </xdr:from>
    <xdr:to>
      <xdr:col>74</xdr:col>
      <xdr:colOff>31750</xdr:colOff>
      <xdr:row>37</xdr:row>
      <xdr:rowOff>52070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36847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124714</xdr:rowOff>
    </xdr:from>
    <xdr:to>
      <xdr:col>69</xdr:col>
      <xdr:colOff>92075</xdr:colOff>
      <xdr:row>36</xdr:row>
      <xdr:rowOff>17272</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12546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762</xdr:rowOff>
    </xdr:from>
    <xdr:to>
      <xdr:col>69</xdr:col>
      <xdr:colOff>142875</xdr:colOff>
      <xdr:row>37</xdr:row>
      <xdr:rowOff>102362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87139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87139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73914</xdr:rowOff>
    </xdr:from>
    <xdr:to>
      <xdr:col>82</xdr:col>
      <xdr:colOff>158750</xdr:colOff>
      <xdr:row>36</xdr:row>
      <xdr:rowOff>4064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90441</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919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96774</xdr:rowOff>
    </xdr:from>
    <xdr:to>
      <xdr:col>78</xdr:col>
      <xdr:colOff>120650</xdr:colOff>
      <xdr:row>36</xdr:row>
      <xdr:rowOff>26924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37101</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866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69342</xdr:rowOff>
    </xdr:from>
    <xdr:to>
      <xdr:col>74</xdr:col>
      <xdr:colOff>31750</xdr:colOff>
      <xdr:row>35</xdr:row>
      <xdr:rowOff>170942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9669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73914</xdr:rowOff>
    </xdr:from>
    <xdr:to>
      <xdr:col>69</xdr:col>
      <xdr:colOff>142875</xdr:colOff>
      <xdr:row>36</xdr:row>
      <xdr:rowOff>4064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14241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84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137922</xdr:rowOff>
    </xdr:from>
    <xdr:to>
      <xdr:col>65</xdr:col>
      <xdr:colOff>53975</xdr:colOff>
      <xdr:row>36</xdr:row>
      <xdr:rowOff>68072</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78249</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内平均値よりも下回って推移しているが、令和元年度以降上昇傾向であり、令和４年度比横ばいとなった。今後予定される公共施設の新規投資や施設の長寿命化更新事業等に係る資金調達を念頭に置きつつ、将来の公債費推移を予測しながら、より有利な借り入れにより、最少の経費で最大の効果をあげることができるよう事業を遂行す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78994</xdr:rowOff>
    </xdr:from>
    <xdr:to>
      <xdr:col>24</xdr:col>
      <xdr:colOff>25400</xdr:colOff>
      <xdr:row>82</xdr:row>
      <xdr:rowOff>8128</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594844"/>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151655</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4039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8128</xdr:rowOff>
    </xdr:from>
    <xdr:to>
      <xdr:col>24</xdr:col>
      <xdr:colOff>114300</xdr:colOff>
      <xdr:row>82</xdr:row>
      <xdr:rowOff>8128</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4067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165371</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33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78994</xdr:rowOff>
    </xdr:from>
    <xdr:to>
      <xdr:col>24</xdr:col>
      <xdr:colOff>114300</xdr:colOff>
      <xdr:row>73</xdr:row>
      <xdr:rowOff>78994</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5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12700</xdr:rowOff>
    </xdr:from>
    <xdr:to>
      <xdr:col>24</xdr:col>
      <xdr:colOff>25400</xdr:colOff>
      <xdr:row>76</xdr:row>
      <xdr:rowOff>12700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987800" y="13042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126001</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156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153924</xdr:rowOff>
    </xdr:from>
    <xdr:to>
      <xdr:col>24</xdr:col>
      <xdr:colOff>76200</xdr:colOff>
      <xdr:row>77</xdr:row>
      <xdr:rowOff>84074</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92710</xdr:rowOff>
    </xdr:from>
    <xdr:to>
      <xdr:col>19</xdr:col>
      <xdr:colOff>187325</xdr:colOff>
      <xdr:row>76</xdr:row>
      <xdr:rowOff>12700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29514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74422</xdr:rowOff>
    </xdr:from>
    <xdr:to>
      <xdr:col>15</xdr:col>
      <xdr:colOff>98425</xdr:colOff>
      <xdr:row>75</xdr:row>
      <xdr:rowOff>92710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2209800" y="1293317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144780</xdr:rowOff>
    </xdr:from>
    <xdr:to>
      <xdr:col>15</xdr:col>
      <xdr:colOff>149225</xdr:colOff>
      <xdr:row>77</xdr:row>
      <xdr:rowOff>74930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59707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117856</xdr:rowOff>
    </xdr:from>
    <xdr:to>
      <xdr:col>11</xdr:col>
      <xdr:colOff>9525</xdr:colOff>
      <xdr:row>75</xdr:row>
      <xdr:rowOff>74422</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1320800" y="12805156"/>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153924</xdr:rowOff>
    </xdr:from>
    <xdr:to>
      <xdr:col>11</xdr:col>
      <xdr:colOff>60325</xdr:colOff>
      <xdr:row>77</xdr:row>
      <xdr:rowOff>84074</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68851</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151147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133350</xdr:rowOff>
    </xdr:from>
    <xdr:to>
      <xdr:col>24</xdr:col>
      <xdr:colOff>76200</xdr:colOff>
      <xdr:row>76</xdr:row>
      <xdr:rowOff>63500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149877</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133350</xdr:rowOff>
    </xdr:from>
    <xdr:to>
      <xdr:col>20</xdr:col>
      <xdr:colOff>38100</xdr:colOff>
      <xdr:row>76</xdr:row>
      <xdr:rowOff>63500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73677</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76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41910</xdr:rowOff>
    </xdr:from>
    <xdr:to>
      <xdr:col>15</xdr:col>
      <xdr:colOff>149225</xdr:colOff>
      <xdr:row>75</xdr:row>
      <xdr:rowOff>143510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153687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23622</xdr:rowOff>
    </xdr:from>
    <xdr:to>
      <xdr:col>11</xdr:col>
      <xdr:colOff>60325</xdr:colOff>
      <xdr:row>75</xdr:row>
      <xdr:rowOff>125222</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288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135399</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65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67056</xdr:rowOff>
    </xdr:from>
    <xdr:to>
      <xdr:col>6</xdr:col>
      <xdr:colOff>171450</xdr:colOff>
      <xdr:row>74</xdr:row>
      <xdr:rowOff>168656</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275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7383</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52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令和４年度比</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減少し、類似団体内平均値よりも上回って推移している。少子高齢社会による社会保障費の増大から更なる財政の硬直化が今後見込まれるため、財源の確保、行政コストの削減、事業・施策の取捨選択を図り、持続可能な財政運営を行う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163576</xdr:rowOff>
    </xdr:from>
    <xdr:to>
      <xdr:col>82</xdr:col>
      <xdr:colOff>107950</xdr:colOff>
      <xdr:row>80</xdr:row>
      <xdr:rowOff>104139</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507976"/>
          <a:ext cx="0" cy="1312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78503</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251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163576</xdr:rowOff>
    </xdr:from>
    <xdr:to>
      <xdr:col>82</xdr:col>
      <xdr:colOff>196850</xdr:colOff>
      <xdr:row>72</xdr:row>
      <xdr:rowOff>163576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507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53848</xdr:rowOff>
    </xdr:from>
    <xdr:to>
      <xdr:col>82</xdr:col>
      <xdr:colOff>107950</xdr:colOff>
      <xdr:row>78</xdr:row>
      <xdr:rowOff>104139</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5671800" y="13426948"/>
          <a:ext cx="8382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44721</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074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28194</xdr:rowOff>
    </xdr:from>
    <xdr:to>
      <xdr:col>82</xdr:col>
      <xdr:colOff>158750</xdr:colOff>
      <xdr:row>77</xdr:row>
      <xdr:rowOff>129794</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51563</xdr:rowOff>
    </xdr:from>
    <xdr:to>
      <xdr:col>78</xdr:col>
      <xdr:colOff>69850</xdr:colOff>
      <xdr:row>78</xdr:row>
      <xdr:rowOff>104139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253213"/>
          <a:ext cx="889000" cy="224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107966</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51563</xdr:rowOff>
    </xdr:from>
    <xdr:to>
      <xdr:col>73</xdr:col>
      <xdr:colOff>180975</xdr:colOff>
      <xdr:row>78</xdr:row>
      <xdr:rowOff>140715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3253213"/>
          <a:ext cx="889000" cy="260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44196</xdr:rowOff>
    </xdr:from>
    <xdr:to>
      <xdr:col>74</xdr:col>
      <xdr:colOff>31750</xdr:colOff>
      <xdr:row>76</xdr:row>
      <xdr:rowOff>145796</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155973</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140715</xdr:rowOff>
    </xdr:from>
    <xdr:to>
      <xdr:col>69</xdr:col>
      <xdr:colOff>92075</xdr:colOff>
      <xdr:row>79</xdr:row>
      <xdr:rowOff>24130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3513815"/>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73913</xdr:rowOff>
    </xdr:from>
    <xdr:to>
      <xdr:col>69</xdr:col>
      <xdr:colOff>142875</xdr:colOff>
      <xdr:row>78</xdr:row>
      <xdr:rowOff>4063</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14240</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37337</xdr:rowOff>
    </xdr:from>
    <xdr:to>
      <xdr:col>65</xdr:col>
      <xdr:colOff>53975</xdr:colOff>
      <xdr:row>77</xdr:row>
      <xdr:rowOff>138937</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149114</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3048</xdr:rowOff>
    </xdr:from>
    <xdr:to>
      <xdr:col>82</xdr:col>
      <xdr:colOff>158750</xdr:colOff>
      <xdr:row>78</xdr:row>
      <xdr:rowOff>104648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146575</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34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53339</xdr:rowOff>
    </xdr:from>
    <xdr:to>
      <xdr:col>78</xdr:col>
      <xdr:colOff>120650</xdr:colOff>
      <xdr:row>78</xdr:row>
      <xdr:rowOff>154939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139716</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512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763</xdr:rowOff>
    </xdr:from>
    <xdr:to>
      <xdr:col>74</xdr:col>
      <xdr:colOff>31750</xdr:colOff>
      <xdr:row>77</xdr:row>
      <xdr:rowOff>102363</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87140</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28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89915</xdr:rowOff>
    </xdr:from>
    <xdr:to>
      <xdr:col>69</xdr:col>
      <xdr:colOff>142875</xdr:colOff>
      <xdr:row>79</xdr:row>
      <xdr:rowOff>20065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4842</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54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144780</xdr:rowOff>
    </xdr:from>
    <xdr:to>
      <xdr:col>65</xdr:col>
      <xdr:colOff>53975</xdr:colOff>
      <xdr:row>79</xdr:row>
      <xdr:rowOff>74930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59707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三重県菰野町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51333</xdr:rowOff>
    </xdr:from>
    <xdr:to>
      <xdr:col>29</xdr:col>
      <xdr:colOff>127000</xdr:colOff>
      <xdr:row>20</xdr:row>
      <xdr:rowOff>111970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84908"/>
          <a:ext cx="0" cy="160368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84047</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0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111970</xdr:rowOff>
    </xdr:from>
    <xdr:to>
      <xdr:col>30</xdr:col>
      <xdr:colOff>25400</xdr:colOff>
      <xdr:row>20</xdr:row>
      <xdr:rowOff>111970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85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137710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2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51333</xdr:rowOff>
    </xdr:from>
    <xdr:to>
      <xdr:col>30</xdr:col>
      <xdr:colOff>25400</xdr:colOff>
      <xdr:row>11</xdr:row>
      <xdr:rowOff>51333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849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31121</xdr:rowOff>
    </xdr:from>
    <xdr:to>
      <xdr:col>29</xdr:col>
      <xdr:colOff>127000</xdr:colOff>
      <xdr:row>18</xdr:row>
      <xdr:rowOff>37675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3164846"/>
          <a:ext cx="647700" cy="65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53579</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444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37052</xdr:rowOff>
    </xdr:from>
    <xdr:to>
      <xdr:col>29</xdr:col>
      <xdr:colOff>177800</xdr:colOff>
      <xdr:row>17</xdr:row>
      <xdr:rowOff>138652</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993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29959</xdr:rowOff>
    </xdr:from>
    <xdr:to>
      <xdr:col>26</xdr:col>
      <xdr:colOff>50800</xdr:colOff>
      <xdr:row>18</xdr:row>
      <xdr:rowOff>31121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163684"/>
          <a:ext cx="698500" cy="11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87325</xdr:rowOff>
    </xdr:from>
    <xdr:to>
      <xdr:col>26</xdr:col>
      <xdr:colOff>101600</xdr:colOff>
      <xdr:row>18</xdr:row>
      <xdr:rowOff>17475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496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27652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1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29959</xdr:rowOff>
    </xdr:from>
    <xdr:to>
      <xdr:col>22</xdr:col>
      <xdr:colOff>114300</xdr:colOff>
      <xdr:row>18</xdr:row>
      <xdr:rowOff>94939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63684"/>
          <a:ext cx="698500" cy="649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101289</xdr:rowOff>
    </xdr:from>
    <xdr:to>
      <xdr:col>22</xdr:col>
      <xdr:colOff>165100</xdr:colOff>
      <xdr:row>18</xdr:row>
      <xdr:rowOff>31439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635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41616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32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94939</xdr:rowOff>
    </xdr:from>
    <xdr:to>
      <xdr:col>18</xdr:col>
      <xdr:colOff>177800</xdr:colOff>
      <xdr:row>18</xdr:row>
      <xdr:rowOff>114103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28664"/>
          <a:ext cx="698500" cy="191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2915</xdr:rowOff>
    </xdr:from>
    <xdr:to>
      <xdr:col>19</xdr:col>
      <xdr:colOff>38100</xdr:colOff>
      <xdr:row>18</xdr:row>
      <xdr:rowOff>104515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366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114692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0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15545</xdr:rowOff>
    </xdr:from>
    <xdr:to>
      <xdr:col>15</xdr:col>
      <xdr:colOff>101600</xdr:colOff>
      <xdr:row>18</xdr:row>
      <xdr:rowOff>117145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492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127322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18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158325</xdr:rowOff>
    </xdr:from>
    <xdr:to>
      <xdr:col>29</xdr:col>
      <xdr:colOff>177800</xdr:colOff>
      <xdr:row>18</xdr:row>
      <xdr:rowOff>88475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206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130402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9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151771</xdr:rowOff>
    </xdr:from>
    <xdr:to>
      <xdr:col>26</xdr:col>
      <xdr:colOff>101600</xdr:colOff>
      <xdr:row>18</xdr:row>
      <xdr:rowOff>81921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140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66698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00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150609</xdr:rowOff>
    </xdr:from>
    <xdr:to>
      <xdr:col>22</xdr:col>
      <xdr:colOff>165100</xdr:colOff>
      <xdr:row>18</xdr:row>
      <xdr:rowOff>80759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128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65536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9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44139</xdr:rowOff>
    </xdr:from>
    <xdr:to>
      <xdr:col>19</xdr:col>
      <xdr:colOff>38100</xdr:colOff>
      <xdr:row>18</xdr:row>
      <xdr:rowOff>145739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778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130516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64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63303</xdr:rowOff>
    </xdr:from>
    <xdr:to>
      <xdr:col>15</xdr:col>
      <xdr:colOff>101600</xdr:colOff>
      <xdr:row>18</xdr:row>
      <xdr:rowOff>164903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970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149680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8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233528</xdr:rowOff>
    </xdr:from>
    <xdr:to>
      <xdr:col>29</xdr:col>
      <xdr:colOff>127000</xdr:colOff>
      <xdr:row>38</xdr:row>
      <xdr:rowOff>103487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58078"/>
          <a:ext cx="0" cy="141300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75564</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543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103487</xdr:rowOff>
    </xdr:from>
    <xdr:to>
      <xdr:col>30</xdr:col>
      <xdr:colOff>25400</xdr:colOff>
      <xdr:row>38</xdr:row>
      <xdr:rowOff>103487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571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148455</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901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233528</xdr:rowOff>
    </xdr:from>
    <xdr:to>
      <xdr:col>30</xdr:col>
      <xdr:colOff>25400</xdr:colOff>
      <xdr:row>33</xdr:row>
      <xdr:rowOff>233528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580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179676</xdr:rowOff>
    </xdr:from>
    <xdr:to>
      <xdr:col>29</xdr:col>
      <xdr:colOff>127000</xdr:colOff>
      <xdr:row>37</xdr:row>
      <xdr:rowOff>180198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7304376"/>
          <a:ext cx="647700" cy="5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257809</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8681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69832</xdr:rowOff>
    </xdr:from>
    <xdr:to>
      <xdr:col>29</xdr:col>
      <xdr:colOff>177800</xdr:colOff>
      <xdr:row>36</xdr:row>
      <xdr:rowOff>171432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0230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179676</xdr:rowOff>
    </xdr:from>
    <xdr:to>
      <xdr:col>26</xdr:col>
      <xdr:colOff>50800</xdr:colOff>
      <xdr:row>37</xdr:row>
      <xdr:rowOff>223502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304376"/>
          <a:ext cx="698500" cy="438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89198</xdr:rowOff>
    </xdr:from>
    <xdr:to>
      <xdr:col>26</xdr:col>
      <xdr:colOff>101600</xdr:colOff>
      <xdr:row>37</xdr:row>
      <xdr:rowOff>19348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0424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200975</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8113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223502</xdr:rowOff>
    </xdr:from>
    <xdr:to>
      <xdr:col>22</xdr:col>
      <xdr:colOff>114300</xdr:colOff>
      <xdr:row>37</xdr:row>
      <xdr:rowOff>253416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7348202"/>
          <a:ext cx="698500" cy="299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157876</xdr:rowOff>
    </xdr:from>
    <xdr:to>
      <xdr:col>22</xdr:col>
      <xdr:colOff>165100</xdr:colOff>
      <xdr:row>37</xdr:row>
      <xdr:rowOff>88026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111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269653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880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253416</xdr:rowOff>
    </xdr:from>
    <xdr:to>
      <xdr:col>18</xdr:col>
      <xdr:colOff>177800</xdr:colOff>
      <xdr:row>38</xdr:row>
      <xdr:rowOff>8912</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378116"/>
          <a:ext cx="698500" cy="983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29272</xdr:rowOff>
    </xdr:from>
    <xdr:to>
      <xdr:col>19</xdr:col>
      <xdr:colOff>38100</xdr:colOff>
      <xdr:row>37</xdr:row>
      <xdr:rowOff>130872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1539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312499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92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141384</xdr:rowOff>
    </xdr:from>
    <xdr:to>
      <xdr:col>15</xdr:col>
      <xdr:colOff>101600</xdr:colOff>
      <xdr:row>37</xdr:row>
      <xdr:rowOff>71534</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094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253161</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86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129398</xdr:rowOff>
    </xdr:from>
    <xdr:to>
      <xdr:col>29</xdr:col>
      <xdr:colOff>177800</xdr:colOff>
      <xdr:row>37</xdr:row>
      <xdr:rowOff>230998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2540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101475</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226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128876</xdr:rowOff>
    </xdr:from>
    <xdr:to>
      <xdr:col>26</xdr:col>
      <xdr:colOff>101600</xdr:colOff>
      <xdr:row>37</xdr:row>
      <xdr:rowOff>230476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2535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215253</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339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172702</xdr:rowOff>
    </xdr:from>
    <xdr:to>
      <xdr:col>22</xdr:col>
      <xdr:colOff>165100</xdr:colOff>
      <xdr:row>37</xdr:row>
      <xdr:rowOff>274302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2974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259079</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383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202616</xdr:rowOff>
    </xdr:from>
    <xdr:to>
      <xdr:col>19</xdr:col>
      <xdr:colOff>38100</xdr:colOff>
      <xdr:row>37</xdr:row>
      <xdr:rowOff>304216</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3273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288993</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413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301012</xdr:rowOff>
    </xdr:from>
    <xdr:to>
      <xdr:col>15</xdr:col>
      <xdr:colOff>101600</xdr:colOff>
      <xdr:row>38</xdr:row>
      <xdr:rowOff>59712</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4257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44489</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512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三重県菰野町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41,056
39,876
107.01
15,169,657
14,560,757
551,169
9,887,873
9,702,550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109933</xdr:rowOff>
    </xdr:from>
    <xdr:to>
      <xdr:col>24</xdr:col>
      <xdr:colOff>62865</xdr:colOff>
      <xdr:row>38</xdr:row>
      <xdr:rowOff>60800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53433"/>
          <a:ext cx="1270" cy="1322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64627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7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60800</xdr:rowOff>
    </xdr:from>
    <xdr:to>
      <xdr:col>24</xdr:col>
      <xdr:colOff>152400</xdr:colOff>
      <xdr:row>38</xdr:row>
      <xdr:rowOff>60800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56610</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28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109933</xdr:rowOff>
    </xdr:from>
    <xdr:to>
      <xdr:col>24</xdr:col>
      <xdr:colOff>152400</xdr:colOff>
      <xdr:row>30</xdr:row>
      <xdr:rowOff>109933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53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36030</xdr:rowOff>
    </xdr:from>
    <xdr:to>
      <xdr:col>24</xdr:col>
      <xdr:colOff>63500</xdr:colOff>
      <xdr:row>35</xdr:row>
      <xdr:rowOff>57894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036780"/>
          <a:ext cx="838200" cy="21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81631</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23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103204</xdr:rowOff>
    </xdr:from>
    <xdr:to>
      <xdr:col>24</xdr:col>
      <xdr:colOff>114300</xdr:colOff>
      <xdr:row>36</xdr:row>
      <xdr:rowOff>33354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57894</xdr:rowOff>
    </xdr:from>
    <xdr:to>
      <xdr:col>19</xdr:col>
      <xdr:colOff>177800</xdr:colOff>
      <xdr:row>35</xdr:row>
      <xdr:rowOff>64931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058644"/>
          <a:ext cx="889000" cy="7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140629</xdr:rowOff>
    </xdr:from>
    <xdr:to>
      <xdr:col>20</xdr:col>
      <xdr:colOff>38100</xdr:colOff>
      <xdr:row>36</xdr:row>
      <xdr:rowOff>70779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41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61906</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234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64931</xdr:rowOff>
    </xdr:from>
    <xdr:to>
      <xdr:col>15</xdr:col>
      <xdr:colOff>50800</xdr:colOff>
      <xdr:row>35</xdr:row>
      <xdr:rowOff>122930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065681"/>
          <a:ext cx="889000" cy="57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149414</xdr:rowOff>
    </xdr:from>
    <xdr:to>
      <xdr:col>15</xdr:col>
      <xdr:colOff>101600</xdr:colOff>
      <xdr:row>36</xdr:row>
      <xdr:rowOff>79564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50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70691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242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122930</xdr:rowOff>
    </xdr:from>
    <xdr:to>
      <xdr:col>10</xdr:col>
      <xdr:colOff>114300</xdr:colOff>
      <xdr:row>37</xdr:row>
      <xdr:rowOff>48456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123680"/>
          <a:ext cx="889000" cy="268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54218</xdr:rowOff>
    </xdr:from>
    <xdr:to>
      <xdr:col>10</xdr:col>
      <xdr:colOff>165100</xdr:colOff>
      <xdr:row>36</xdr:row>
      <xdr:rowOff>155818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2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146945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319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16026</xdr:rowOff>
    </xdr:from>
    <xdr:to>
      <xdr:col>6</xdr:col>
      <xdr:colOff>38100</xdr:colOff>
      <xdr:row>37</xdr:row>
      <xdr:rowOff>117626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108753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5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156680</xdr:rowOff>
    </xdr:from>
    <xdr:to>
      <xdr:col>24</xdr:col>
      <xdr:colOff>114300</xdr:colOff>
      <xdr:row>35</xdr:row>
      <xdr:rowOff>86830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98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8107</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83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7094</xdr:rowOff>
    </xdr:from>
    <xdr:to>
      <xdr:col>20</xdr:col>
      <xdr:colOff>38100</xdr:colOff>
      <xdr:row>35</xdr:row>
      <xdr:rowOff>108694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0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125221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783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14131</xdr:rowOff>
    </xdr:from>
    <xdr:to>
      <xdr:col>15</xdr:col>
      <xdr:colOff>101600</xdr:colOff>
      <xdr:row>35</xdr:row>
      <xdr:rowOff>115731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014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132258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790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72130</xdr:rowOff>
    </xdr:from>
    <xdr:to>
      <xdr:col>10</xdr:col>
      <xdr:colOff>165100</xdr:colOff>
      <xdr:row>36</xdr:row>
      <xdr:rowOff>2280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07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18807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848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169106</xdr:rowOff>
    </xdr:from>
    <xdr:to>
      <xdr:col>6</xdr:col>
      <xdr:colOff>38100</xdr:colOff>
      <xdr:row>37</xdr:row>
      <xdr:rowOff>99256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4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115783</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11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91429</xdr:rowOff>
    </xdr:from>
    <xdr:to>
      <xdr:col>24</xdr:col>
      <xdr:colOff>62865</xdr:colOff>
      <xdr:row>59</xdr:row>
      <xdr:rowOff>7624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63929"/>
          <a:ext cx="1270" cy="1459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11451</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2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7624</xdr:rowOff>
    </xdr:from>
    <xdr:to>
      <xdr:col>24</xdr:col>
      <xdr:colOff>152400</xdr:colOff>
      <xdr:row>59</xdr:row>
      <xdr:rowOff>7624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2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38106</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39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91429</xdr:rowOff>
    </xdr:from>
    <xdr:to>
      <xdr:col>24</xdr:col>
      <xdr:colOff>152400</xdr:colOff>
      <xdr:row>50</xdr:row>
      <xdr:rowOff>91429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63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67087</xdr:rowOff>
    </xdr:from>
    <xdr:to>
      <xdr:col>24</xdr:col>
      <xdr:colOff>63500</xdr:colOff>
      <xdr:row>58</xdr:row>
      <xdr:rowOff>72464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10011187"/>
          <a:ext cx="838200" cy="5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32435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33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9558</xdr:rowOff>
    </xdr:from>
    <xdr:to>
      <xdr:col>24</xdr:col>
      <xdr:colOff>114300</xdr:colOff>
      <xdr:row>57</xdr:row>
      <xdr:rowOff>111158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18094</xdr:rowOff>
    </xdr:from>
    <xdr:to>
      <xdr:col>19</xdr:col>
      <xdr:colOff>177800</xdr:colOff>
      <xdr:row>58</xdr:row>
      <xdr:rowOff>67087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962194"/>
          <a:ext cx="889000" cy="48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11432</xdr:rowOff>
    </xdr:from>
    <xdr:to>
      <xdr:col>20</xdr:col>
      <xdr:colOff>38100</xdr:colOff>
      <xdr:row>57</xdr:row>
      <xdr:rowOff>113032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8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129559</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5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18094</xdr:rowOff>
    </xdr:from>
    <xdr:to>
      <xdr:col>15</xdr:col>
      <xdr:colOff>50800</xdr:colOff>
      <xdr:row>58</xdr:row>
      <xdr:rowOff>147710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62194"/>
          <a:ext cx="889000" cy="129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68225</xdr:rowOff>
    </xdr:from>
    <xdr:to>
      <xdr:col>15</xdr:col>
      <xdr:colOff>101600</xdr:colOff>
      <xdr:row>57</xdr:row>
      <xdr:rowOff>169825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40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14902</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61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56572</xdr:rowOff>
    </xdr:from>
    <xdr:to>
      <xdr:col>10</xdr:col>
      <xdr:colOff>114300</xdr:colOff>
      <xdr:row>58</xdr:row>
      <xdr:rowOff>147710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10000672"/>
          <a:ext cx="889000" cy="91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110141</xdr:rowOff>
    </xdr:from>
    <xdr:to>
      <xdr:col>10</xdr:col>
      <xdr:colOff>165100</xdr:colOff>
      <xdr:row>58</xdr:row>
      <xdr:rowOff>40291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8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56818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5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92713</xdr:rowOff>
    </xdr:from>
    <xdr:to>
      <xdr:col>6</xdr:col>
      <xdr:colOff>38100</xdr:colOff>
      <xdr:row>58</xdr:row>
      <xdr:rowOff>22863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6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39390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40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21664</xdr:rowOff>
    </xdr:from>
    <xdr:to>
      <xdr:col>24</xdr:col>
      <xdr:colOff>114300</xdr:colOff>
      <xdr:row>58</xdr:row>
      <xdr:rowOff>123264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96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108041</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80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16287</xdr:rowOff>
    </xdr:from>
    <xdr:to>
      <xdr:col>20</xdr:col>
      <xdr:colOff>38100</xdr:colOff>
      <xdr:row>58</xdr:row>
      <xdr:rowOff>117887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6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109014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05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138744</xdr:rowOff>
    </xdr:from>
    <xdr:to>
      <xdr:col>15</xdr:col>
      <xdr:colOff>101600</xdr:colOff>
      <xdr:row>58</xdr:row>
      <xdr:rowOff>68894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11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60021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004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96910</xdr:rowOff>
    </xdr:from>
    <xdr:to>
      <xdr:col>10</xdr:col>
      <xdr:colOff>165100</xdr:colOff>
      <xdr:row>59</xdr:row>
      <xdr:rowOff>27060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1004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18187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13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5772</xdr:rowOff>
    </xdr:from>
    <xdr:to>
      <xdr:col>6</xdr:col>
      <xdr:colOff>38100</xdr:colOff>
      <xdr:row>58</xdr:row>
      <xdr:rowOff>107372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4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98499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42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37135</xdr:rowOff>
    </xdr:from>
    <xdr:to>
      <xdr:col>24</xdr:col>
      <xdr:colOff>62865</xdr:colOff>
      <xdr:row>78</xdr:row>
      <xdr:rowOff>143053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10085"/>
          <a:ext cx="1270" cy="1306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146880</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199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143053</xdr:rowOff>
    </xdr:from>
    <xdr:to>
      <xdr:col>24</xdr:col>
      <xdr:colOff>152400</xdr:colOff>
      <xdr:row>78</xdr:row>
      <xdr:rowOff>143053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16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155262</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8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37135</xdr:rowOff>
    </xdr:from>
    <xdr:to>
      <xdr:col>24</xdr:col>
      <xdr:colOff>152400</xdr:colOff>
      <xdr:row>71</xdr:row>
      <xdr:rowOff>37135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10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154863</xdr:rowOff>
    </xdr:from>
    <xdr:to>
      <xdr:col>24</xdr:col>
      <xdr:colOff>63500</xdr:colOff>
      <xdr:row>76</xdr:row>
      <xdr:rowOff>158065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185063"/>
          <a:ext cx="838200" cy="3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112437</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42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134010</xdr:rowOff>
    </xdr:from>
    <xdr:to>
      <xdr:col>24</xdr:col>
      <xdr:colOff>114300</xdr:colOff>
      <xdr:row>77</xdr:row>
      <xdr:rowOff>64160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6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154863</xdr:rowOff>
    </xdr:from>
    <xdr:to>
      <xdr:col>19</xdr:col>
      <xdr:colOff>177800</xdr:colOff>
      <xdr:row>76</xdr:row>
      <xdr:rowOff>163322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185063"/>
          <a:ext cx="889000" cy="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130277</xdr:rowOff>
    </xdr:from>
    <xdr:to>
      <xdr:col>20</xdr:col>
      <xdr:colOff>38100</xdr:colOff>
      <xdr:row>77</xdr:row>
      <xdr:rowOff>60427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6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51554</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253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62585</xdr:rowOff>
    </xdr:from>
    <xdr:to>
      <xdr:col>15</xdr:col>
      <xdr:colOff>50800</xdr:colOff>
      <xdr:row>76</xdr:row>
      <xdr:rowOff>163322</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092785"/>
          <a:ext cx="889000" cy="100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112140</xdr:rowOff>
    </xdr:from>
    <xdr:to>
      <xdr:col>15</xdr:col>
      <xdr:colOff>101600</xdr:colOff>
      <xdr:row>77</xdr:row>
      <xdr:rowOff>42290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14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58818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917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50012</xdr:rowOff>
    </xdr:from>
    <xdr:to>
      <xdr:col>10</xdr:col>
      <xdr:colOff>114300</xdr:colOff>
      <xdr:row>76</xdr:row>
      <xdr:rowOff>62585</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080212"/>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169444</xdr:rowOff>
    </xdr:from>
    <xdr:to>
      <xdr:col>10</xdr:col>
      <xdr:colOff>165100</xdr:colOff>
      <xdr:row>77</xdr:row>
      <xdr:rowOff>99594</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19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90721</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292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16129</xdr:rowOff>
    </xdr:from>
    <xdr:to>
      <xdr:col>6</xdr:col>
      <xdr:colOff>38100</xdr:colOff>
      <xdr:row>77</xdr:row>
      <xdr:rowOff>117729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17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108856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310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107265</xdr:rowOff>
    </xdr:from>
    <xdr:to>
      <xdr:col>24</xdr:col>
      <xdr:colOff>114300</xdr:colOff>
      <xdr:row>77</xdr:row>
      <xdr:rowOff>37415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13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130142</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988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104063</xdr:rowOff>
    </xdr:from>
    <xdr:to>
      <xdr:col>20</xdr:col>
      <xdr:colOff>38100</xdr:colOff>
      <xdr:row>77</xdr:row>
      <xdr:rowOff>34213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134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50740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2909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112522</xdr:rowOff>
    </xdr:from>
    <xdr:to>
      <xdr:col>15</xdr:col>
      <xdr:colOff>101600</xdr:colOff>
      <xdr:row>77</xdr:row>
      <xdr:rowOff>42672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14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33799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235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11785</xdr:rowOff>
    </xdr:from>
    <xdr:to>
      <xdr:col>10</xdr:col>
      <xdr:colOff>165100</xdr:colOff>
      <xdr:row>76</xdr:row>
      <xdr:rowOff>113385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04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129912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2817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170662</xdr:rowOff>
    </xdr:from>
    <xdr:to>
      <xdr:col>6</xdr:col>
      <xdr:colOff>38100</xdr:colOff>
      <xdr:row>76</xdr:row>
      <xdr:rowOff>100812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02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117339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2804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76467</xdr:rowOff>
    </xdr:from>
    <xdr:to>
      <xdr:col>24</xdr:col>
      <xdr:colOff>62865</xdr:colOff>
      <xdr:row>97</xdr:row>
      <xdr:rowOff>72416</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06967"/>
          <a:ext cx="1270" cy="1196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76243</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70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72416</xdr:rowOff>
    </xdr:from>
    <xdr:to>
      <xdr:col>24</xdr:col>
      <xdr:colOff>152400</xdr:colOff>
      <xdr:row>97</xdr:row>
      <xdr:rowOff>72416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703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23144</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282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76467</xdr:rowOff>
    </xdr:from>
    <xdr:to>
      <xdr:col>24</xdr:col>
      <xdr:colOff>152400</xdr:colOff>
      <xdr:row>90</xdr:row>
      <xdr:rowOff>76467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06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112801</xdr:rowOff>
    </xdr:from>
    <xdr:to>
      <xdr:col>24</xdr:col>
      <xdr:colOff>63500</xdr:colOff>
      <xdr:row>97</xdr:row>
      <xdr:rowOff>16447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572001"/>
          <a:ext cx="838200" cy="75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37520</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1538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14643</xdr:rowOff>
    </xdr:from>
    <xdr:to>
      <xdr:col>24</xdr:col>
      <xdr:colOff>114300</xdr:colOff>
      <xdr:row>95</xdr:row>
      <xdr:rowOff>116243</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0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13881</xdr:rowOff>
    </xdr:from>
    <xdr:to>
      <xdr:col>19</xdr:col>
      <xdr:colOff>177800</xdr:colOff>
      <xdr:row>97</xdr:row>
      <xdr:rowOff>16447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473081"/>
          <a:ext cx="889000" cy="174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77851</xdr:rowOff>
    </xdr:from>
    <xdr:to>
      <xdr:col>20</xdr:col>
      <xdr:colOff>38100</xdr:colOff>
      <xdr:row>96</xdr:row>
      <xdr:rowOff>8001</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3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24528</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140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13881</xdr:rowOff>
    </xdr:from>
    <xdr:to>
      <xdr:col>15</xdr:col>
      <xdr:colOff>50800</xdr:colOff>
      <xdr:row>97</xdr:row>
      <xdr:rowOff>135192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473081"/>
          <a:ext cx="889000" cy="292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88760</xdr:rowOff>
    </xdr:from>
    <xdr:to>
      <xdr:col>15</xdr:col>
      <xdr:colOff>101600</xdr:colOff>
      <xdr:row>95</xdr:row>
      <xdr:rowOff>18910</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2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35437</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5980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135192</xdr:rowOff>
    </xdr:from>
    <xdr:to>
      <xdr:col>10</xdr:col>
      <xdr:colOff>114300</xdr:colOff>
      <xdr:row>98</xdr:row>
      <xdr:rowOff>8801</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765842"/>
          <a:ext cx="889000" cy="45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19875</xdr:rowOff>
    </xdr:from>
    <xdr:to>
      <xdr:col>10</xdr:col>
      <xdr:colOff>165100</xdr:colOff>
      <xdr:row>96</xdr:row>
      <xdr:rowOff>121475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47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138002</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254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61367</xdr:rowOff>
    </xdr:from>
    <xdr:to>
      <xdr:col>6</xdr:col>
      <xdr:colOff>38100</xdr:colOff>
      <xdr:row>96</xdr:row>
      <xdr:rowOff>162967</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20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8044</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295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62001</xdr:rowOff>
    </xdr:from>
    <xdr:to>
      <xdr:col>24</xdr:col>
      <xdr:colOff>114300</xdr:colOff>
      <xdr:row>96</xdr:row>
      <xdr:rowOff>163601</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52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40428</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499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137097</xdr:rowOff>
    </xdr:from>
    <xdr:to>
      <xdr:col>20</xdr:col>
      <xdr:colOff>38100</xdr:colOff>
      <xdr:row>97</xdr:row>
      <xdr:rowOff>67247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596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58374</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689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134531</xdr:rowOff>
    </xdr:from>
    <xdr:to>
      <xdr:col>15</xdr:col>
      <xdr:colOff>101600</xdr:colOff>
      <xdr:row>96</xdr:row>
      <xdr:rowOff>64681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422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55808</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51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84392</xdr:rowOff>
    </xdr:from>
    <xdr:to>
      <xdr:col>10</xdr:col>
      <xdr:colOff>165100</xdr:colOff>
      <xdr:row>98</xdr:row>
      <xdr:rowOff>14542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71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5669</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80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129451</xdr:rowOff>
    </xdr:from>
    <xdr:to>
      <xdr:col>6</xdr:col>
      <xdr:colOff>38100</xdr:colOff>
      <xdr:row>98</xdr:row>
      <xdr:rowOff>59601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76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50728</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852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170616</xdr:rowOff>
    </xdr:from>
    <xdr:to>
      <xdr:col>54</xdr:col>
      <xdr:colOff>189865</xdr:colOff>
      <xdr:row>37</xdr:row>
      <xdr:rowOff>166474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314116"/>
          <a:ext cx="1270" cy="1196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170301</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1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166474</xdr:rowOff>
    </xdr:from>
    <xdr:to>
      <xdr:col>55</xdr:col>
      <xdr:colOff>88900</xdr:colOff>
      <xdr:row>37</xdr:row>
      <xdr:rowOff>166474</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10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117293</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89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170616</xdr:rowOff>
    </xdr:from>
    <xdr:to>
      <xdr:col>55</xdr:col>
      <xdr:colOff>88900</xdr:colOff>
      <xdr:row>30</xdr:row>
      <xdr:rowOff>170616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314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83428</xdr:rowOff>
    </xdr:from>
    <xdr:to>
      <xdr:col>55</xdr:col>
      <xdr:colOff>0</xdr:colOff>
      <xdr:row>37</xdr:row>
      <xdr:rowOff>119277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427078"/>
          <a:ext cx="838200" cy="35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118123</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188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95246</xdr:rowOff>
    </xdr:from>
    <xdr:to>
      <xdr:col>55</xdr:col>
      <xdr:colOff>50800</xdr:colOff>
      <xdr:row>37</xdr:row>
      <xdr:rowOff>25396</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67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83428</xdr:rowOff>
    </xdr:from>
    <xdr:to>
      <xdr:col>50</xdr:col>
      <xdr:colOff>114300</xdr:colOff>
      <xdr:row>37</xdr:row>
      <xdr:rowOff>125244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427078"/>
          <a:ext cx="889000" cy="4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109158</xdr:rowOff>
    </xdr:from>
    <xdr:to>
      <xdr:col>50</xdr:col>
      <xdr:colOff>165100</xdr:colOff>
      <xdr:row>37</xdr:row>
      <xdr:rowOff>39308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8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55835</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056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166702</xdr:rowOff>
    </xdr:from>
    <xdr:to>
      <xdr:col>45</xdr:col>
      <xdr:colOff>177800</xdr:colOff>
      <xdr:row>37</xdr:row>
      <xdr:rowOff>125244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5996002"/>
          <a:ext cx="889000" cy="472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134593</xdr:rowOff>
    </xdr:from>
    <xdr:to>
      <xdr:col>46</xdr:col>
      <xdr:colOff>38100</xdr:colOff>
      <xdr:row>37</xdr:row>
      <xdr:rowOff>64743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0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81270</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082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166702</xdr:rowOff>
    </xdr:from>
    <xdr:to>
      <xdr:col>41</xdr:col>
      <xdr:colOff>50800</xdr:colOff>
      <xdr:row>37</xdr:row>
      <xdr:rowOff>155839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5996002"/>
          <a:ext cx="889000" cy="50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17261</xdr:rowOff>
    </xdr:from>
    <xdr:to>
      <xdr:col>41</xdr:col>
      <xdr:colOff>101600</xdr:colOff>
      <xdr:row>34</xdr:row>
      <xdr:rowOff>118861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584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135388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5621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159185</xdr:rowOff>
    </xdr:from>
    <xdr:to>
      <xdr:col>36</xdr:col>
      <xdr:colOff>165100</xdr:colOff>
      <xdr:row>37</xdr:row>
      <xdr:rowOff>89335</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33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105862</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05111" y="610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68477</xdr:rowOff>
    </xdr:from>
    <xdr:to>
      <xdr:col>55</xdr:col>
      <xdr:colOff>50800</xdr:colOff>
      <xdr:row>37</xdr:row>
      <xdr:rowOff>170076</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41212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154854</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327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32628</xdr:rowOff>
    </xdr:from>
    <xdr:to>
      <xdr:col>50</xdr:col>
      <xdr:colOff>165100</xdr:colOff>
      <xdr:row>37</xdr:row>
      <xdr:rowOff>134228</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376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125354</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469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74444</xdr:rowOff>
    </xdr:from>
    <xdr:to>
      <xdr:col>46</xdr:col>
      <xdr:colOff>38100</xdr:colOff>
      <xdr:row>38</xdr:row>
      <xdr:rowOff>4594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418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167171</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51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115902</xdr:rowOff>
    </xdr:from>
    <xdr:to>
      <xdr:col>41</xdr:col>
      <xdr:colOff>101600</xdr:colOff>
      <xdr:row>35</xdr:row>
      <xdr:rowOff>46052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594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37179</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037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105039</xdr:rowOff>
    </xdr:from>
    <xdr:to>
      <xdr:col>36</xdr:col>
      <xdr:colOff>165100</xdr:colOff>
      <xdr:row>38</xdr:row>
      <xdr:rowOff>35189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4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26316</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05111" y="6541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127874</xdr:rowOff>
    </xdr:from>
    <xdr:to>
      <xdr:col>54</xdr:col>
      <xdr:colOff>189865</xdr:colOff>
      <xdr:row>58</xdr:row>
      <xdr:rowOff>45791</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871824"/>
          <a:ext cx="1270" cy="1118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49618</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9993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45791</xdr:rowOff>
    </xdr:from>
    <xdr:to>
      <xdr:col>55</xdr:col>
      <xdr:colOff>88900</xdr:colOff>
      <xdr:row>58</xdr:row>
      <xdr:rowOff>45791</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9989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74551</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647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127874</xdr:rowOff>
    </xdr:from>
    <xdr:to>
      <xdr:col>55</xdr:col>
      <xdr:colOff>88900</xdr:colOff>
      <xdr:row>51</xdr:row>
      <xdr:rowOff>127874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871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144150</xdr:rowOff>
    </xdr:from>
    <xdr:to>
      <xdr:col>55</xdr:col>
      <xdr:colOff>0</xdr:colOff>
      <xdr:row>58</xdr:row>
      <xdr:rowOff>80919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916800"/>
          <a:ext cx="838200" cy="108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59039</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4887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36162</xdr:rowOff>
    </xdr:from>
    <xdr:to>
      <xdr:col>55</xdr:col>
      <xdr:colOff>50800</xdr:colOff>
      <xdr:row>56</xdr:row>
      <xdr:rowOff>137762</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63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149080</xdr:rowOff>
    </xdr:from>
    <xdr:to>
      <xdr:col>50</xdr:col>
      <xdr:colOff>114300</xdr:colOff>
      <xdr:row>58</xdr:row>
      <xdr:rowOff>80919</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9921730"/>
          <a:ext cx="889000" cy="103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144297</xdr:rowOff>
    </xdr:from>
    <xdr:to>
      <xdr:col>50</xdr:col>
      <xdr:colOff>165100</xdr:colOff>
      <xdr:row>57</xdr:row>
      <xdr:rowOff>74447</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745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90974</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520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89812</xdr:rowOff>
    </xdr:from>
    <xdr:to>
      <xdr:col>45</xdr:col>
      <xdr:colOff>177800</xdr:colOff>
      <xdr:row>57</xdr:row>
      <xdr:rowOff>149080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862462"/>
          <a:ext cx="889000" cy="59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79901</xdr:rowOff>
    </xdr:from>
    <xdr:to>
      <xdr:col>46</xdr:col>
      <xdr:colOff>38100</xdr:colOff>
      <xdr:row>57</xdr:row>
      <xdr:rowOff>10051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68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26578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45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89812</xdr:rowOff>
    </xdr:from>
    <xdr:to>
      <xdr:col>41</xdr:col>
      <xdr:colOff>50800</xdr:colOff>
      <xdr:row>57</xdr:row>
      <xdr:rowOff>97234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9862462"/>
          <a:ext cx="889000" cy="7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97320</xdr:rowOff>
    </xdr:from>
    <xdr:to>
      <xdr:col>41</xdr:col>
      <xdr:colOff>101600</xdr:colOff>
      <xdr:row>57</xdr:row>
      <xdr:rowOff>27470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69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43997</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47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57514</xdr:rowOff>
    </xdr:from>
    <xdr:to>
      <xdr:col>36</xdr:col>
      <xdr:colOff>165100</xdr:colOff>
      <xdr:row>56</xdr:row>
      <xdr:rowOff>159114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658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4191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43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93350</xdr:rowOff>
    </xdr:from>
    <xdr:to>
      <xdr:col>55</xdr:col>
      <xdr:colOff>50800</xdr:colOff>
      <xdr:row>58</xdr:row>
      <xdr:rowOff>23500</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86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8277</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780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30119</xdr:rowOff>
    </xdr:from>
    <xdr:to>
      <xdr:col>50</xdr:col>
      <xdr:colOff>165100</xdr:colOff>
      <xdr:row>58</xdr:row>
      <xdr:rowOff>131719</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974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122846</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10066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98280</xdr:rowOff>
    </xdr:from>
    <xdr:to>
      <xdr:col>46</xdr:col>
      <xdr:colOff>38100</xdr:colOff>
      <xdr:row>58</xdr:row>
      <xdr:rowOff>28430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87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19557</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963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39012</xdr:rowOff>
    </xdr:from>
    <xdr:to>
      <xdr:col>41</xdr:col>
      <xdr:colOff>101600</xdr:colOff>
      <xdr:row>57</xdr:row>
      <xdr:rowOff>140612</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811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131739</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904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46434</xdr:rowOff>
    </xdr:from>
    <xdr:to>
      <xdr:col>36</xdr:col>
      <xdr:colOff>165100</xdr:colOff>
      <xdr:row>57</xdr:row>
      <xdr:rowOff>148034</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819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139161</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91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73471</xdr:rowOff>
    </xdr:from>
    <xdr:to>
      <xdr:col>54</xdr:col>
      <xdr:colOff>189865</xdr:colOff>
      <xdr:row>79</xdr:row>
      <xdr:rowOff>98879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074971"/>
          <a:ext cx="1270" cy="1568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20148</xdr:rowOff>
    </xdr:from>
    <xdr:ext cx="599010"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850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73471</xdr:rowOff>
    </xdr:from>
    <xdr:to>
      <xdr:col>55</xdr:col>
      <xdr:colOff>88900</xdr:colOff>
      <xdr:row>70</xdr:row>
      <xdr:rowOff>73471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074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81505</xdr:rowOff>
    </xdr:from>
    <xdr:to>
      <xdr:col>55</xdr:col>
      <xdr:colOff>0</xdr:colOff>
      <xdr:row>79</xdr:row>
      <xdr:rowOff>81787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3626055"/>
          <a:ext cx="838200" cy="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18758</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220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167331</xdr:rowOff>
    </xdr:from>
    <xdr:to>
      <xdr:col>55</xdr:col>
      <xdr:colOff>50800</xdr:colOff>
      <xdr:row>78</xdr:row>
      <xdr:rowOff>97481</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36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62737</xdr:rowOff>
    </xdr:from>
    <xdr:to>
      <xdr:col>50</xdr:col>
      <xdr:colOff>114300</xdr:colOff>
      <xdr:row>79</xdr:row>
      <xdr:rowOff>81505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3607287"/>
          <a:ext cx="889000" cy="1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98709</xdr:rowOff>
    </xdr:from>
    <xdr:to>
      <xdr:col>50</xdr:col>
      <xdr:colOff>165100</xdr:colOff>
      <xdr:row>79</xdr:row>
      <xdr:rowOff>28859</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47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45386</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24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44233</xdr:rowOff>
    </xdr:from>
    <xdr:to>
      <xdr:col>45</xdr:col>
      <xdr:colOff>177800</xdr:colOff>
      <xdr:row>79</xdr:row>
      <xdr:rowOff>62737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3588783"/>
          <a:ext cx="889000" cy="18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67455</xdr:rowOff>
    </xdr:from>
    <xdr:to>
      <xdr:col>46</xdr:col>
      <xdr:colOff>38100</xdr:colOff>
      <xdr:row>78</xdr:row>
      <xdr:rowOff>169055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44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14132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21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44233</xdr:rowOff>
    </xdr:from>
    <xdr:to>
      <xdr:col>41</xdr:col>
      <xdr:colOff>50800</xdr:colOff>
      <xdr:row>79</xdr:row>
      <xdr:rowOff>50786</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6972300" y="13588783"/>
          <a:ext cx="889000" cy="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76882</xdr:rowOff>
    </xdr:from>
    <xdr:to>
      <xdr:col>41</xdr:col>
      <xdr:colOff>101600</xdr:colOff>
      <xdr:row>79</xdr:row>
      <xdr:rowOff>7032</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44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23559</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22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45684</xdr:rowOff>
    </xdr:from>
    <xdr:to>
      <xdr:col>36</xdr:col>
      <xdr:colOff>165100</xdr:colOff>
      <xdr:row>78</xdr:row>
      <xdr:rowOff>147284</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41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163811</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194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30987</xdr:rowOff>
    </xdr:from>
    <xdr:to>
      <xdr:col>55</xdr:col>
      <xdr:colOff>50800</xdr:colOff>
      <xdr:row>79</xdr:row>
      <xdr:rowOff>132587</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57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117364</xdr:rowOff>
    </xdr:from>
    <xdr:ext cx="469744"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490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30705</xdr:rowOff>
    </xdr:from>
    <xdr:to>
      <xdr:col>50</xdr:col>
      <xdr:colOff>165100</xdr:colOff>
      <xdr:row>79</xdr:row>
      <xdr:rowOff>132305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57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123432</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04428" y="13667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11937</xdr:rowOff>
    </xdr:from>
    <xdr:to>
      <xdr:col>46</xdr:col>
      <xdr:colOff>38100</xdr:colOff>
      <xdr:row>79</xdr:row>
      <xdr:rowOff>113537</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556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104664</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15428" y="13649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164883</xdr:rowOff>
    </xdr:from>
    <xdr:to>
      <xdr:col>41</xdr:col>
      <xdr:colOff>101600</xdr:colOff>
      <xdr:row>79</xdr:row>
      <xdr:rowOff>95033</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537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86160</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26428" y="13630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171436</xdr:rowOff>
    </xdr:from>
    <xdr:to>
      <xdr:col>36</xdr:col>
      <xdr:colOff>165100</xdr:colOff>
      <xdr:row>79</xdr:row>
      <xdr:rowOff>101586</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54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92713</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37428" y="13637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27098</xdr:rowOff>
    </xdr:from>
    <xdr:to>
      <xdr:col>54</xdr:col>
      <xdr:colOff>189865</xdr:colOff>
      <xdr:row>99</xdr:row>
      <xdr:rowOff>98879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629048"/>
          <a:ext cx="1270" cy="1443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102706</xdr:rowOff>
    </xdr:from>
    <xdr:ext cx="249299"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98879</xdr:rowOff>
    </xdr:from>
    <xdr:to>
      <xdr:col>55</xdr:col>
      <xdr:colOff>88900</xdr:colOff>
      <xdr:row>99</xdr:row>
      <xdr:rowOff>98879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145225</xdr:rowOff>
    </xdr:from>
    <xdr:ext cx="599010"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404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27098</xdr:rowOff>
    </xdr:from>
    <xdr:to>
      <xdr:col>55</xdr:col>
      <xdr:colOff>88900</xdr:colOff>
      <xdr:row>91</xdr:row>
      <xdr:rowOff>27098</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629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91966</xdr:rowOff>
    </xdr:from>
    <xdr:to>
      <xdr:col>55</xdr:col>
      <xdr:colOff>0</xdr:colOff>
      <xdr:row>98</xdr:row>
      <xdr:rowOff>112094</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9639300" y="16894066"/>
          <a:ext cx="838200" cy="20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65437</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5246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42560</xdr:rowOff>
    </xdr:from>
    <xdr:to>
      <xdr:col>55</xdr:col>
      <xdr:colOff>50800</xdr:colOff>
      <xdr:row>97</xdr:row>
      <xdr:rowOff>144160</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673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30941</xdr:rowOff>
    </xdr:from>
    <xdr:to>
      <xdr:col>50</xdr:col>
      <xdr:colOff>114300</xdr:colOff>
      <xdr:row>98</xdr:row>
      <xdr:rowOff>112094</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8750300" y="16833041"/>
          <a:ext cx="889000" cy="81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84644</xdr:rowOff>
    </xdr:from>
    <xdr:to>
      <xdr:col>50</xdr:col>
      <xdr:colOff>165100</xdr:colOff>
      <xdr:row>98</xdr:row>
      <xdr:rowOff>14794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71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31321</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490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144838</xdr:rowOff>
    </xdr:from>
    <xdr:to>
      <xdr:col>45</xdr:col>
      <xdr:colOff>177800</xdr:colOff>
      <xdr:row>98</xdr:row>
      <xdr:rowOff>30941</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7861300" y="16775488"/>
          <a:ext cx="889000" cy="57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33231</xdr:rowOff>
    </xdr:from>
    <xdr:to>
      <xdr:col>46</xdr:col>
      <xdr:colOff>38100</xdr:colOff>
      <xdr:row>97</xdr:row>
      <xdr:rowOff>134831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66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151358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439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100969</xdr:rowOff>
    </xdr:from>
    <xdr:to>
      <xdr:col>41</xdr:col>
      <xdr:colOff>50800</xdr:colOff>
      <xdr:row>97</xdr:row>
      <xdr:rowOff>144838</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6972300" y="16731619"/>
          <a:ext cx="889000" cy="43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64047</xdr:rowOff>
    </xdr:from>
    <xdr:to>
      <xdr:col>41</xdr:col>
      <xdr:colOff>101600</xdr:colOff>
      <xdr:row>97</xdr:row>
      <xdr:rowOff>165647</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69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10724</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46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37117</xdr:rowOff>
    </xdr:from>
    <xdr:to>
      <xdr:col>36</xdr:col>
      <xdr:colOff>165100</xdr:colOff>
      <xdr:row>97</xdr:row>
      <xdr:rowOff>138717</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66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155244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442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41166</xdr:rowOff>
    </xdr:from>
    <xdr:to>
      <xdr:col>55</xdr:col>
      <xdr:colOff>50800</xdr:colOff>
      <xdr:row>98</xdr:row>
      <xdr:rowOff>142766</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843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19593</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821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61294</xdr:rowOff>
    </xdr:from>
    <xdr:to>
      <xdr:col>50</xdr:col>
      <xdr:colOff>165100</xdr:colOff>
      <xdr:row>98</xdr:row>
      <xdr:rowOff>162894</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863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154021</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695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151591</xdr:rowOff>
    </xdr:from>
    <xdr:to>
      <xdr:col>46</xdr:col>
      <xdr:colOff>38100</xdr:colOff>
      <xdr:row>98</xdr:row>
      <xdr:rowOff>81741</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782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72868</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687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94038</xdr:rowOff>
    </xdr:from>
    <xdr:to>
      <xdr:col>41</xdr:col>
      <xdr:colOff>101600</xdr:colOff>
      <xdr:row>98</xdr:row>
      <xdr:rowOff>24188</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72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15315</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6817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50169</xdr:rowOff>
    </xdr:from>
    <xdr:to>
      <xdr:col>36</xdr:col>
      <xdr:colOff>165100</xdr:colOff>
      <xdr:row>97</xdr:row>
      <xdr:rowOff>151769</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68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142896</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6773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43721</xdr:rowOff>
    </xdr:from>
    <xdr:to>
      <xdr:col>85</xdr:col>
      <xdr:colOff>126364</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358671"/>
          <a:ext cx="1269" cy="1426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104356</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909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161848</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513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43721</xdr:rowOff>
    </xdr:from>
    <xdr:to>
      <xdr:col>86</xdr:col>
      <xdr:colOff>25400</xdr:colOff>
      <xdr:row>31</xdr:row>
      <xdr:rowOff>43721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358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79480</xdr:rowOff>
    </xdr:from>
    <xdr:to>
      <xdr:col>85</xdr:col>
      <xdr:colOff>127000</xdr:colOff>
      <xdr:row>39</xdr:row>
      <xdr:rowOff>95254</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766030"/>
          <a:ext cx="838200" cy="15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21807</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536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170380</xdr:rowOff>
    </xdr:from>
    <xdr:to>
      <xdr:col>85</xdr:col>
      <xdr:colOff>177800</xdr:colOff>
      <xdr:row>39</xdr:row>
      <xdr:rowOff>100530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68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79480</xdr:rowOff>
    </xdr:from>
    <xdr:to>
      <xdr:col>81</xdr:col>
      <xdr:colOff>50800</xdr:colOff>
      <xdr:row>39</xdr:row>
      <xdr:rowOff>97425</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4592300" y="6766030"/>
          <a:ext cx="889000" cy="17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4514</xdr:rowOff>
    </xdr:from>
    <xdr:to>
      <xdr:col>81</xdr:col>
      <xdr:colOff>101600</xdr:colOff>
      <xdr:row>39</xdr:row>
      <xdr:rowOff>106114</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69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122641</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46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52815</xdr:rowOff>
    </xdr:from>
    <xdr:to>
      <xdr:col>76</xdr:col>
      <xdr:colOff>114300</xdr:colOff>
      <xdr:row>39</xdr:row>
      <xdr:rowOff>97425</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739365"/>
          <a:ext cx="889000" cy="4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162623</xdr:rowOff>
    </xdr:from>
    <xdr:to>
      <xdr:col>76</xdr:col>
      <xdr:colOff>165100</xdr:colOff>
      <xdr:row>39</xdr:row>
      <xdr:rowOff>92773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67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109300</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452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45958</xdr:rowOff>
    </xdr:from>
    <xdr:to>
      <xdr:col>71</xdr:col>
      <xdr:colOff>177800</xdr:colOff>
      <xdr:row>39</xdr:row>
      <xdr:rowOff>52815</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732508"/>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157137</xdr:rowOff>
    </xdr:from>
    <xdr:to>
      <xdr:col>72</xdr:col>
      <xdr:colOff>38100</xdr:colOff>
      <xdr:row>39</xdr:row>
      <xdr:rowOff>87287</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67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103814</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44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160517</xdr:rowOff>
    </xdr:from>
    <xdr:to>
      <xdr:col>67</xdr:col>
      <xdr:colOff>101600</xdr:colOff>
      <xdr:row>39</xdr:row>
      <xdr:rowOff>90667</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67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107194</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450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44454</xdr:rowOff>
    </xdr:from>
    <xdr:to>
      <xdr:col>85</xdr:col>
      <xdr:colOff>177800</xdr:colOff>
      <xdr:row>39</xdr:row>
      <xdr:rowOff>146054</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73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148807</xdr:rowOff>
    </xdr:from>
    <xdr:ext cx="378565"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663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28680</xdr:rowOff>
    </xdr:from>
    <xdr:to>
      <xdr:col>81</xdr:col>
      <xdr:colOff>101600</xdr:colOff>
      <xdr:row>39</xdr:row>
      <xdr:rowOff>130280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71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121407</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46428" y="6807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46625</xdr:rowOff>
    </xdr:from>
    <xdr:to>
      <xdr:col>76</xdr:col>
      <xdr:colOff>165100</xdr:colOff>
      <xdr:row>39</xdr:row>
      <xdr:rowOff>148225</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73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139352</xdr:rowOff>
    </xdr:from>
    <xdr:ext cx="313932"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35333" y="6825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2015</xdr:rowOff>
    </xdr:from>
    <xdr:to>
      <xdr:col>72</xdr:col>
      <xdr:colOff>38100</xdr:colOff>
      <xdr:row>39</xdr:row>
      <xdr:rowOff>103615</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68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94742</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468428" y="6781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166608</xdr:rowOff>
    </xdr:from>
    <xdr:to>
      <xdr:col>67</xdr:col>
      <xdr:colOff>101600</xdr:colOff>
      <xdr:row>39</xdr:row>
      <xdr:rowOff>96758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6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87885</xdr:rowOff>
    </xdr:from>
    <xdr:ext cx="469744"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579428" y="677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6788</xdr:rowOff>
    </xdr:from>
    <xdr:to>
      <xdr:col>85</xdr:col>
      <xdr:colOff>126364</xdr:colOff>
      <xdr:row>77</xdr:row>
      <xdr:rowOff>148006</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008288"/>
          <a:ext cx="1269" cy="1341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151833</xdr:rowOff>
    </xdr:from>
    <xdr:ext cx="534377"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3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148006</xdr:rowOff>
    </xdr:from>
    <xdr:to>
      <xdr:col>86</xdr:col>
      <xdr:colOff>25400</xdr:colOff>
      <xdr:row>77</xdr:row>
      <xdr:rowOff>148006</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34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124915</xdr:rowOff>
    </xdr:from>
    <xdr:ext cx="534377"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783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6788</xdr:rowOff>
    </xdr:from>
    <xdr:to>
      <xdr:col>86</xdr:col>
      <xdr:colOff>25400</xdr:colOff>
      <xdr:row>70</xdr:row>
      <xdr:rowOff>6788</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008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91199</xdr:rowOff>
    </xdr:from>
    <xdr:to>
      <xdr:col>85</xdr:col>
      <xdr:colOff>127000</xdr:colOff>
      <xdr:row>76</xdr:row>
      <xdr:rowOff>109201</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5481300" y="13121399"/>
          <a:ext cx="838200" cy="18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36701</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724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13824</xdr:rowOff>
    </xdr:from>
    <xdr:to>
      <xdr:col>85</xdr:col>
      <xdr:colOff>177800</xdr:colOff>
      <xdr:row>75</xdr:row>
      <xdr:rowOff>115424</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287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109201</xdr:rowOff>
    </xdr:from>
    <xdr:to>
      <xdr:col>81</xdr:col>
      <xdr:colOff>50800</xdr:colOff>
      <xdr:row>76</xdr:row>
      <xdr:rowOff>137091</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3139401"/>
          <a:ext cx="889000" cy="27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1156</xdr:rowOff>
    </xdr:from>
    <xdr:to>
      <xdr:col>81</xdr:col>
      <xdr:colOff>101600</xdr:colOff>
      <xdr:row>75</xdr:row>
      <xdr:rowOff>102756</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28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119283</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263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137091</xdr:rowOff>
    </xdr:from>
    <xdr:to>
      <xdr:col>76</xdr:col>
      <xdr:colOff>114300</xdr:colOff>
      <xdr:row>77</xdr:row>
      <xdr:rowOff>20276</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3167291"/>
          <a:ext cx="889000" cy="54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30969</xdr:rowOff>
    </xdr:from>
    <xdr:to>
      <xdr:col>76</xdr:col>
      <xdr:colOff>165100</xdr:colOff>
      <xdr:row>75</xdr:row>
      <xdr:rowOff>132569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288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149096</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66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20276</xdr:rowOff>
    </xdr:from>
    <xdr:to>
      <xdr:col>71</xdr:col>
      <xdr:colOff>177800</xdr:colOff>
      <xdr:row>77</xdr:row>
      <xdr:rowOff>90456</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3221926"/>
          <a:ext cx="889000" cy="70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84709</xdr:rowOff>
    </xdr:from>
    <xdr:to>
      <xdr:col>72</xdr:col>
      <xdr:colOff>38100</xdr:colOff>
      <xdr:row>76</xdr:row>
      <xdr:rowOff>14858</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29434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31386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271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13348</xdr:rowOff>
    </xdr:from>
    <xdr:to>
      <xdr:col>67</xdr:col>
      <xdr:colOff>101600</xdr:colOff>
      <xdr:row>75</xdr:row>
      <xdr:rowOff>114948</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287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131475</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264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40399</xdr:rowOff>
    </xdr:from>
    <xdr:to>
      <xdr:col>85</xdr:col>
      <xdr:colOff>177800</xdr:colOff>
      <xdr:row>76</xdr:row>
      <xdr:rowOff>141999</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3070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18826</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3049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58401</xdr:rowOff>
    </xdr:from>
    <xdr:to>
      <xdr:col>81</xdr:col>
      <xdr:colOff>101600</xdr:colOff>
      <xdr:row>76</xdr:row>
      <xdr:rowOff>160001</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3088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151128</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3181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86291</xdr:rowOff>
    </xdr:from>
    <xdr:to>
      <xdr:col>76</xdr:col>
      <xdr:colOff>165100</xdr:colOff>
      <xdr:row>77</xdr:row>
      <xdr:rowOff>16441</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3116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7568</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3209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140926</xdr:rowOff>
    </xdr:from>
    <xdr:to>
      <xdr:col>72</xdr:col>
      <xdr:colOff>38100</xdr:colOff>
      <xdr:row>77</xdr:row>
      <xdr:rowOff>71076</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317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62203</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326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39656</xdr:rowOff>
    </xdr:from>
    <xdr:to>
      <xdr:col>67</xdr:col>
      <xdr:colOff>101600</xdr:colOff>
      <xdr:row>77</xdr:row>
      <xdr:rowOff>141256</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324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132383</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3334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157158</xdr:rowOff>
    </xdr:from>
    <xdr:to>
      <xdr:col>85</xdr:col>
      <xdr:colOff>126364</xdr:colOff>
      <xdr:row>99</xdr:row>
      <xdr:rowOff>39326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416208"/>
          <a:ext cx="1269" cy="1596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43153</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701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39326</xdr:rowOff>
    </xdr:from>
    <xdr:to>
      <xdr:col>86</xdr:col>
      <xdr:colOff>25400</xdr:colOff>
      <xdr:row>99</xdr:row>
      <xdr:rowOff>39326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701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103835</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19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157158</xdr:rowOff>
    </xdr:from>
    <xdr:to>
      <xdr:col>86</xdr:col>
      <xdr:colOff>25400</xdr:colOff>
      <xdr:row>89</xdr:row>
      <xdr:rowOff>157158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41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1561</xdr:rowOff>
    </xdr:from>
    <xdr:to>
      <xdr:col>85</xdr:col>
      <xdr:colOff>127000</xdr:colOff>
      <xdr:row>99</xdr:row>
      <xdr:rowOff>11021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975111"/>
          <a:ext cx="838200" cy="9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69657</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7003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46780</xdr:rowOff>
    </xdr:from>
    <xdr:to>
      <xdr:col>85</xdr:col>
      <xdr:colOff>177800</xdr:colOff>
      <xdr:row>98</xdr:row>
      <xdr:rowOff>148380</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84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170698</xdr:rowOff>
    </xdr:from>
    <xdr:to>
      <xdr:col>81</xdr:col>
      <xdr:colOff>50800</xdr:colOff>
      <xdr:row>99</xdr:row>
      <xdr:rowOff>1561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972798"/>
          <a:ext cx="889000" cy="2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53197</xdr:rowOff>
    </xdr:from>
    <xdr:to>
      <xdr:col>81</xdr:col>
      <xdr:colOff>101600</xdr:colOff>
      <xdr:row>98</xdr:row>
      <xdr:rowOff>154797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85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171324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63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170698</xdr:rowOff>
    </xdr:from>
    <xdr:to>
      <xdr:col>76</xdr:col>
      <xdr:colOff>114300</xdr:colOff>
      <xdr:row>99</xdr:row>
      <xdr:rowOff>38511</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972798"/>
          <a:ext cx="889000" cy="39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52735</xdr:rowOff>
    </xdr:from>
    <xdr:to>
      <xdr:col>76</xdr:col>
      <xdr:colOff>165100</xdr:colOff>
      <xdr:row>98</xdr:row>
      <xdr:rowOff>154335</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85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170862</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63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38511</xdr:rowOff>
    </xdr:from>
    <xdr:to>
      <xdr:col>71</xdr:col>
      <xdr:colOff>177800</xdr:colOff>
      <xdr:row>99</xdr:row>
      <xdr:rowOff>38777</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7012061"/>
          <a:ext cx="889000" cy="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101149</xdr:rowOff>
    </xdr:from>
    <xdr:to>
      <xdr:col>72</xdr:col>
      <xdr:colOff>38100</xdr:colOff>
      <xdr:row>99</xdr:row>
      <xdr:rowOff>31299</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903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47826</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678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110068</xdr:rowOff>
    </xdr:from>
    <xdr:to>
      <xdr:col>67</xdr:col>
      <xdr:colOff>101600</xdr:colOff>
      <xdr:row>99</xdr:row>
      <xdr:rowOff>40218</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91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56745</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68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131671</xdr:rowOff>
    </xdr:from>
    <xdr:to>
      <xdr:col>85</xdr:col>
      <xdr:colOff>177800</xdr:colOff>
      <xdr:row>99</xdr:row>
      <xdr:rowOff>61821</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93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46598</xdr:rowOff>
    </xdr:from>
    <xdr:ext cx="469744"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848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122211</xdr:rowOff>
    </xdr:from>
    <xdr:to>
      <xdr:col>81</xdr:col>
      <xdr:colOff>101600</xdr:colOff>
      <xdr:row>99</xdr:row>
      <xdr:rowOff>52361</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92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43488</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7017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119898</xdr:rowOff>
    </xdr:from>
    <xdr:to>
      <xdr:col>76</xdr:col>
      <xdr:colOff>165100</xdr:colOff>
      <xdr:row>99</xdr:row>
      <xdr:rowOff>50048</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921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41175</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7014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159161</xdr:rowOff>
    </xdr:from>
    <xdr:to>
      <xdr:col>72</xdr:col>
      <xdr:colOff>38100</xdr:colOff>
      <xdr:row>99</xdr:row>
      <xdr:rowOff>89311</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961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80438</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68428" y="17053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159427</xdr:rowOff>
    </xdr:from>
    <xdr:to>
      <xdr:col>67</xdr:col>
      <xdr:colOff>101600</xdr:colOff>
      <xdr:row>99</xdr:row>
      <xdr:rowOff>89577</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961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80704</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79428" y="17054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91884</xdr:rowOff>
    </xdr:from>
    <xdr:to>
      <xdr:col>116</xdr:col>
      <xdr:colOff>62864</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235384"/>
          <a:ext cx="1269" cy="149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38561</xdr:rowOff>
    </xdr:from>
    <xdr:ext cx="469744"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501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91884</xdr:rowOff>
    </xdr:from>
    <xdr:to>
      <xdr:col>116</xdr:col>
      <xdr:colOff>152400</xdr:colOff>
      <xdr:row>30</xdr:row>
      <xdr:rowOff>91884</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23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43879</xdr:rowOff>
    </xdr:from>
    <xdr:to>
      <xdr:col>116</xdr:col>
      <xdr:colOff>63500</xdr:colOff>
      <xdr:row>39</xdr:row>
      <xdr:rowOff>44069</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1323300" y="6730429"/>
          <a:ext cx="8382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7574</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1797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156147</xdr:rowOff>
    </xdr:from>
    <xdr:to>
      <xdr:col>116</xdr:col>
      <xdr:colOff>114300</xdr:colOff>
      <xdr:row>37</xdr:row>
      <xdr:rowOff>86297</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32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44069</xdr:rowOff>
    </xdr:from>
    <xdr:to>
      <xdr:col>111</xdr:col>
      <xdr:colOff>177800</xdr:colOff>
      <xdr:row>39</xdr:row>
      <xdr:rowOff>44069</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0434300" y="673061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167767</xdr:rowOff>
    </xdr:from>
    <xdr:to>
      <xdr:col>112</xdr:col>
      <xdr:colOff>38100</xdr:colOff>
      <xdr:row>37</xdr:row>
      <xdr:rowOff>97917</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33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114444</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11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44069</xdr:rowOff>
    </xdr:from>
    <xdr:to>
      <xdr:col>107</xdr:col>
      <xdr:colOff>50800</xdr:colOff>
      <xdr:row>39</xdr:row>
      <xdr:rowOff>44069</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9545300" y="673061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147003</xdr:rowOff>
    </xdr:from>
    <xdr:to>
      <xdr:col>107</xdr:col>
      <xdr:colOff>101600</xdr:colOff>
      <xdr:row>37</xdr:row>
      <xdr:rowOff>77153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31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93680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094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81978</xdr:rowOff>
    </xdr:from>
    <xdr:to>
      <xdr:col>102</xdr:col>
      <xdr:colOff>114300</xdr:colOff>
      <xdr:row>39</xdr:row>
      <xdr:rowOff>44069</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8656300" y="6425628"/>
          <a:ext cx="889000" cy="304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73470</xdr:rowOff>
    </xdr:from>
    <xdr:to>
      <xdr:col>102</xdr:col>
      <xdr:colOff>165100</xdr:colOff>
      <xdr:row>37</xdr:row>
      <xdr:rowOff>3620</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24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20147</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02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88138</xdr:rowOff>
    </xdr:from>
    <xdr:to>
      <xdr:col>98</xdr:col>
      <xdr:colOff>38100</xdr:colOff>
      <xdr:row>38</xdr:row>
      <xdr:rowOff>18288</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43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9415</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524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164529</xdr:rowOff>
    </xdr:from>
    <xdr:to>
      <xdr:col>116</xdr:col>
      <xdr:colOff>114300</xdr:colOff>
      <xdr:row>39</xdr:row>
      <xdr:rowOff>94679</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67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79456</xdr:rowOff>
    </xdr:from>
    <xdr:ext cx="249299"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594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164719</xdr:rowOff>
    </xdr:from>
    <xdr:to>
      <xdr:col>112</xdr:col>
      <xdr:colOff>38100</xdr:colOff>
      <xdr:row>39</xdr:row>
      <xdr:rowOff>94869</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6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85996</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198650" y="6772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164719</xdr:rowOff>
    </xdr:from>
    <xdr:to>
      <xdr:col>107</xdr:col>
      <xdr:colOff>101600</xdr:colOff>
      <xdr:row>39</xdr:row>
      <xdr:rowOff>94869</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6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85996</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309650" y="6772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164719</xdr:rowOff>
    </xdr:from>
    <xdr:to>
      <xdr:col>102</xdr:col>
      <xdr:colOff>165100</xdr:colOff>
      <xdr:row>39</xdr:row>
      <xdr:rowOff>94869</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6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85996</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420650" y="6772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31178</xdr:rowOff>
    </xdr:from>
    <xdr:to>
      <xdr:col>98</xdr:col>
      <xdr:colOff>38100</xdr:colOff>
      <xdr:row>37</xdr:row>
      <xdr:rowOff>132778</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37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149305</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421428" y="615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100544</xdr:rowOff>
    </xdr:from>
    <xdr:to>
      <xdr:col>116</xdr:col>
      <xdr:colOff>62864</xdr:colOff>
      <xdr:row>59</xdr:row>
      <xdr:rowOff>98878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673044"/>
          <a:ext cx="1269" cy="1541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47221</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448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100544</xdr:rowOff>
    </xdr:from>
    <xdr:to>
      <xdr:col>116</xdr:col>
      <xdr:colOff>152400</xdr:colOff>
      <xdr:row>50</xdr:row>
      <xdr:rowOff>100544</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673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92511</xdr:rowOff>
    </xdr:from>
    <xdr:to>
      <xdr:col>116</xdr:col>
      <xdr:colOff>63500</xdr:colOff>
      <xdr:row>59</xdr:row>
      <xdr:rowOff>92772</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1323300" y="10208061"/>
          <a:ext cx="838200" cy="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133690</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906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110813</xdr:rowOff>
    </xdr:from>
    <xdr:to>
      <xdr:col>116</xdr:col>
      <xdr:colOff>114300</xdr:colOff>
      <xdr:row>59</xdr:row>
      <xdr:rowOff>40963</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1005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92511</xdr:rowOff>
    </xdr:from>
    <xdr:to>
      <xdr:col>111</xdr:col>
      <xdr:colOff>177800</xdr:colOff>
      <xdr:row>59</xdr:row>
      <xdr:rowOff>92543</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0434300" y="10208061"/>
          <a:ext cx="889000" cy="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135796</xdr:rowOff>
    </xdr:from>
    <xdr:to>
      <xdr:col>112</xdr:col>
      <xdr:colOff>38100</xdr:colOff>
      <xdr:row>59</xdr:row>
      <xdr:rowOff>65946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1007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82473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855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91922</xdr:rowOff>
    </xdr:from>
    <xdr:to>
      <xdr:col>107</xdr:col>
      <xdr:colOff>50800</xdr:colOff>
      <xdr:row>59</xdr:row>
      <xdr:rowOff>92543</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9545300" y="10207472"/>
          <a:ext cx="889000" cy="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132334</xdr:rowOff>
    </xdr:from>
    <xdr:to>
      <xdr:col>107</xdr:col>
      <xdr:colOff>101600</xdr:colOff>
      <xdr:row>59</xdr:row>
      <xdr:rowOff>62484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10076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79011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851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91922</xdr:rowOff>
    </xdr:from>
    <xdr:to>
      <xdr:col>102</xdr:col>
      <xdr:colOff>114300</xdr:colOff>
      <xdr:row>59</xdr:row>
      <xdr:rowOff>92315</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18656300" y="10207472"/>
          <a:ext cx="889000" cy="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132236</xdr:rowOff>
    </xdr:from>
    <xdr:to>
      <xdr:col>102</xdr:col>
      <xdr:colOff>165100</xdr:colOff>
      <xdr:row>59</xdr:row>
      <xdr:rowOff>62386</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1007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78913</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851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149675</xdr:rowOff>
    </xdr:from>
    <xdr:to>
      <xdr:col>98</xdr:col>
      <xdr:colOff>38100</xdr:colOff>
      <xdr:row>59</xdr:row>
      <xdr:rowOff>79825</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1009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96352</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869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41972</xdr:rowOff>
    </xdr:from>
    <xdr:to>
      <xdr:col>116</xdr:col>
      <xdr:colOff>114300</xdr:colOff>
      <xdr:row>59</xdr:row>
      <xdr:rowOff>143572</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1015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128349</xdr:rowOff>
    </xdr:from>
    <xdr:ext cx="378565"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100724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41711</xdr:rowOff>
    </xdr:from>
    <xdr:to>
      <xdr:col>112</xdr:col>
      <xdr:colOff>38100</xdr:colOff>
      <xdr:row>59</xdr:row>
      <xdr:rowOff>143311</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10157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134438</xdr:rowOff>
    </xdr:from>
    <xdr:ext cx="378565"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134017" y="10249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41743</xdr:rowOff>
    </xdr:from>
    <xdr:to>
      <xdr:col>107</xdr:col>
      <xdr:colOff>101600</xdr:colOff>
      <xdr:row>59</xdr:row>
      <xdr:rowOff>143343</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10157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134470</xdr:rowOff>
    </xdr:from>
    <xdr:ext cx="378565"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245017" y="102500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41122</xdr:rowOff>
    </xdr:from>
    <xdr:to>
      <xdr:col>102</xdr:col>
      <xdr:colOff>165100</xdr:colOff>
      <xdr:row>59</xdr:row>
      <xdr:rowOff>142722</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1015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133849</xdr:rowOff>
    </xdr:from>
    <xdr:ext cx="378565"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56017" y="102493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41515</xdr:rowOff>
    </xdr:from>
    <xdr:to>
      <xdr:col>98</xdr:col>
      <xdr:colOff>38100</xdr:colOff>
      <xdr:row>59</xdr:row>
      <xdr:rowOff>143115</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1015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134242</xdr:rowOff>
    </xdr:from>
    <xdr:ext cx="378565"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67017" y="102497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60627</xdr:rowOff>
    </xdr:from>
    <xdr:to>
      <xdr:col>116</xdr:col>
      <xdr:colOff>62864</xdr:colOff>
      <xdr:row>78</xdr:row>
      <xdr:rowOff>148478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233577"/>
          <a:ext cx="1269" cy="1288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152305</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52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148478</xdr:rowOff>
    </xdr:from>
    <xdr:to>
      <xdr:col>116</xdr:col>
      <xdr:colOff>152400</xdr:colOff>
      <xdr:row>78</xdr:row>
      <xdr:rowOff>148478</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52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7304</xdr:rowOff>
    </xdr:from>
    <xdr:ext cx="534377"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200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60627</xdr:rowOff>
    </xdr:from>
    <xdr:to>
      <xdr:col>116</xdr:col>
      <xdr:colOff>152400</xdr:colOff>
      <xdr:row>71</xdr:row>
      <xdr:rowOff>60627</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233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3409</xdr:rowOff>
    </xdr:from>
    <xdr:to>
      <xdr:col>116</xdr:col>
      <xdr:colOff>63500</xdr:colOff>
      <xdr:row>77</xdr:row>
      <xdr:rowOff>60696</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3205059"/>
          <a:ext cx="838200" cy="57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146547</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8338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123670</xdr:rowOff>
    </xdr:from>
    <xdr:to>
      <xdr:col>116</xdr:col>
      <xdr:colOff>114300</xdr:colOff>
      <xdr:row>76</xdr:row>
      <xdr:rowOff>53820</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29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60696</xdr:rowOff>
    </xdr:from>
    <xdr:to>
      <xdr:col>111</xdr:col>
      <xdr:colOff>177800</xdr:colOff>
      <xdr:row>77</xdr:row>
      <xdr:rowOff>71394</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3262346"/>
          <a:ext cx="889000" cy="1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133111</xdr:rowOff>
    </xdr:from>
    <xdr:to>
      <xdr:col>112</xdr:col>
      <xdr:colOff>38100</xdr:colOff>
      <xdr:row>76</xdr:row>
      <xdr:rowOff>63261</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299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79788</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276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66503</xdr:rowOff>
    </xdr:from>
    <xdr:to>
      <xdr:col>107</xdr:col>
      <xdr:colOff>50800</xdr:colOff>
      <xdr:row>77</xdr:row>
      <xdr:rowOff>71394</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9545300" y="13268153"/>
          <a:ext cx="889000" cy="4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166030</xdr:rowOff>
    </xdr:from>
    <xdr:to>
      <xdr:col>107</xdr:col>
      <xdr:colOff>101600</xdr:colOff>
      <xdr:row>76</xdr:row>
      <xdr:rowOff>96180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0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112706</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2800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66503</xdr:rowOff>
    </xdr:from>
    <xdr:to>
      <xdr:col>102</xdr:col>
      <xdr:colOff>114300</xdr:colOff>
      <xdr:row>77</xdr:row>
      <xdr:rowOff>81978</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3268153"/>
          <a:ext cx="889000" cy="15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6787</xdr:rowOff>
    </xdr:from>
    <xdr:to>
      <xdr:col>102</xdr:col>
      <xdr:colOff>165100</xdr:colOff>
      <xdr:row>76</xdr:row>
      <xdr:rowOff>108387</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03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124914</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81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58931</xdr:rowOff>
    </xdr:from>
    <xdr:to>
      <xdr:col>98</xdr:col>
      <xdr:colOff>38100</xdr:colOff>
      <xdr:row>75</xdr:row>
      <xdr:rowOff>160530</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29176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5608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69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124059</xdr:rowOff>
    </xdr:from>
    <xdr:to>
      <xdr:col>116</xdr:col>
      <xdr:colOff>114300</xdr:colOff>
      <xdr:row>77</xdr:row>
      <xdr:rowOff>54209</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315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102486</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313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9896</xdr:rowOff>
    </xdr:from>
    <xdr:to>
      <xdr:col>112</xdr:col>
      <xdr:colOff>38100</xdr:colOff>
      <xdr:row>77</xdr:row>
      <xdr:rowOff>111496</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321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102623</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3304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20594</xdr:rowOff>
    </xdr:from>
    <xdr:to>
      <xdr:col>107</xdr:col>
      <xdr:colOff>101600</xdr:colOff>
      <xdr:row>77</xdr:row>
      <xdr:rowOff>122194</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322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113321</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331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15703</xdr:rowOff>
    </xdr:from>
    <xdr:to>
      <xdr:col>102</xdr:col>
      <xdr:colOff>165100</xdr:colOff>
      <xdr:row>77</xdr:row>
      <xdr:rowOff>117303</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3217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108430</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331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31178</xdr:rowOff>
    </xdr:from>
    <xdr:to>
      <xdr:col>98</xdr:col>
      <xdr:colOff>38100</xdr:colOff>
      <xdr:row>77</xdr:row>
      <xdr:rowOff>132778</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323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123905</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3325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住民一人当たりの歳出決算額は、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354,656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12,977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円増）となっている。決算額増減の主な要因は以下のとおり。　　　　　　　　　　　　</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令和４年度住民一人当たりの歳出決算額：</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341,679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b="1" u="sng">
              <a:solidFill>
                <a:sysClr val="windowText" lastClr="000000"/>
              </a:solidFill>
              <a:latin typeface="ＭＳ Ｐゴシック" panose="020B0600070205080204" pitchFamily="50" charset="-128"/>
              <a:ea typeface="ＭＳ Ｐゴシック" panose="020B0600070205080204" pitchFamily="50" charset="-128"/>
            </a:rPr>
            <a:t>主な増加要因</a:t>
          </a:r>
          <a:endParaRPr kumimoji="1" lang="en-US" altLang="ja-JP" sz="1300" b="1" u="sng">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人件費（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1,339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円）：人事院勧告及び制度改正による増加、扶助費（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5,913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円）：住民税非課税世帯臨時特別給付金による増加、普通建設事業費（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14,202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円）：新規整備を除く改良及び更新による増加、増加繰出金（</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2,506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円）：後期高齢者医療保険事業会計及び介護保険事業会計への繰出金の増加</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b="1" u="sng">
              <a:solidFill>
                <a:sysClr val="windowText" lastClr="000000"/>
              </a:solidFill>
              <a:latin typeface="ＭＳ Ｐゴシック" panose="020B0600070205080204" pitchFamily="50" charset="-128"/>
              <a:ea typeface="ＭＳ Ｐゴシック" panose="020B0600070205080204" pitchFamily="50" charset="-128"/>
            </a:rPr>
            <a:t>主な減少要因</a:t>
          </a:r>
          <a:endParaRPr kumimoji="1" lang="en-US" altLang="ja-JP" sz="1300" b="1" u="sng">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補助費等（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7,841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円）：新型コロナウイルス感染症及び物価高騰対応地方創生臨時交付金を活用した各種対応施策に係る減少、補助災害復旧事業費（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966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円）：林業施設等工事の皆減</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三重県菰野町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41,056
39,876
107.01
15,169,657
14,560,757
551,169
9,887,873
9,702,550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124079</xdr:rowOff>
    </xdr:from>
    <xdr:to>
      <xdr:col>24</xdr:col>
      <xdr:colOff>62865</xdr:colOff>
      <xdr:row>38</xdr:row>
      <xdr:rowOff>14351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096129"/>
          <a:ext cx="1270" cy="1433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18178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33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14351</xdr:rowOff>
    </xdr:from>
    <xdr:to>
      <xdr:col>24</xdr:col>
      <xdr:colOff>152400</xdr:colOff>
      <xdr:row>38</xdr:row>
      <xdr:rowOff>14351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29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70756</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71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124079</xdr:rowOff>
    </xdr:from>
    <xdr:to>
      <xdr:col>24</xdr:col>
      <xdr:colOff>152400</xdr:colOff>
      <xdr:row>29</xdr:row>
      <xdr:rowOff>124079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096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157988</xdr:rowOff>
    </xdr:from>
    <xdr:to>
      <xdr:col>24</xdr:col>
      <xdr:colOff>63500</xdr:colOff>
      <xdr:row>35</xdr:row>
      <xdr:rowOff>68453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87288"/>
          <a:ext cx="8382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95013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7528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72136</xdr:rowOff>
    </xdr:from>
    <xdr:to>
      <xdr:col>24</xdr:col>
      <xdr:colOff>114300</xdr:colOff>
      <xdr:row>35</xdr:row>
      <xdr:rowOff>2286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0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68453</xdr:rowOff>
    </xdr:from>
    <xdr:to>
      <xdr:col>19</xdr:col>
      <xdr:colOff>177800</xdr:colOff>
      <xdr:row>35</xdr:row>
      <xdr:rowOff>123698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69203"/>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115570</xdr:rowOff>
    </xdr:from>
    <xdr:to>
      <xdr:col>20</xdr:col>
      <xdr:colOff>38100</xdr:colOff>
      <xdr:row>35</xdr:row>
      <xdr:rowOff>45720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44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62247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20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60833</xdr:rowOff>
    </xdr:from>
    <xdr:to>
      <xdr:col>15</xdr:col>
      <xdr:colOff>50800</xdr:colOff>
      <xdr:row>35</xdr:row>
      <xdr:rowOff>123698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61583"/>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108331</xdr:rowOff>
    </xdr:from>
    <xdr:to>
      <xdr:col>15</xdr:col>
      <xdr:colOff>101600</xdr:colOff>
      <xdr:row>35</xdr:row>
      <xdr:rowOff>38481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3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55008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712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49403</xdr:rowOff>
    </xdr:from>
    <xdr:to>
      <xdr:col>10</xdr:col>
      <xdr:colOff>114300</xdr:colOff>
      <xdr:row>35</xdr:row>
      <xdr:rowOff>60833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50153"/>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125476</xdr:rowOff>
    </xdr:from>
    <xdr:to>
      <xdr:col>10</xdr:col>
      <xdr:colOff>165100</xdr:colOff>
      <xdr:row>35</xdr:row>
      <xdr:rowOff>55626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5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72153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730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58420</xdr:rowOff>
    </xdr:from>
    <xdr:to>
      <xdr:col>6</xdr:col>
      <xdr:colOff>38100</xdr:colOff>
      <xdr:row>34</xdr:row>
      <xdr:rowOff>160020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5097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66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107188</xdr:rowOff>
    </xdr:from>
    <xdr:to>
      <xdr:col>24</xdr:col>
      <xdr:colOff>114300</xdr:colOff>
      <xdr:row>35</xdr:row>
      <xdr:rowOff>37338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3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85615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1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17653</xdr:rowOff>
    </xdr:from>
    <xdr:to>
      <xdr:col>20</xdr:col>
      <xdr:colOff>38100</xdr:colOff>
      <xdr:row>35</xdr:row>
      <xdr:rowOff>119253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1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110380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1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72898</xdr:rowOff>
    </xdr:from>
    <xdr:to>
      <xdr:col>15</xdr:col>
      <xdr:colOff>101600</xdr:colOff>
      <xdr:row>36</xdr:row>
      <xdr:rowOff>3048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73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165625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166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10033</xdr:rowOff>
    </xdr:from>
    <xdr:to>
      <xdr:col>10</xdr:col>
      <xdr:colOff>165100</xdr:colOff>
      <xdr:row>35</xdr:row>
      <xdr:rowOff>111633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1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102760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103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170053</xdr:rowOff>
    </xdr:from>
    <xdr:to>
      <xdr:col>6</xdr:col>
      <xdr:colOff>38100</xdr:colOff>
      <xdr:row>35</xdr:row>
      <xdr:rowOff>100203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9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91330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092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9287</xdr:rowOff>
    </xdr:from>
    <xdr:to>
      <xdr:col>24</xdr:col>
      <xdr:colOff>62865</xdr:colOff>
      <xdr:row>59</xdr:row>
      <xdr:rowOff>37011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53237"/>
          <a:ext cx="1270" cy="1399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40838</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5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37011</xdr:rowOff>
    </xdr:from>
    <xdr:to>
      <xdr:col>24</xdr:col>
      <xdr:colOff>152400</xdr:colOff>
      <xdr:row>59</xdr:row>
      <xdr:rowOff>37011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52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127414</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28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894,868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9287</xdr:rowOff>
    </xdr:from>
    <xdr:to>
      <xdr:col>24</xdr:col>
      <xdr:colOff>152400</xdr:colOff>
      <xdr:row>51</xdr:row>
      <xdr:rowOff>9287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53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17990</xdr:rowOff>
    </xdr:from>
    <xdr:to>
      <xdr:col>24</xdr:col>
      <xdr:colOff>63500</xdr:colOff>
      <xdr:row>59</xdr:row>
      <xdr:rowOff>18420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10133540"/>
          <a:ext cx="838200" cy="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78850</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8515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55973</xdr:rowOff>
    </xdr:from>
    <xdr:to>
      <xdr:col>24</xdr:col>
      <xdr:colOff>114300</xdr:colOff>
      <xdr:row>58</xdr:row>
      <xdr:rowOff>157573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1000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18420</xdr:rowOff>
    </xdr:from>
    <xdr:to>
      <xdr:col>19</xdr:col>
      <xdr:colOff>177800</xdr:colOff>
      <xdr:row>59</xdr:row>
      <xdr:rowOff>18945</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10133970"/>
          <a:ext cx="889000" cy="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75488</xdr:rowOff>
    </xdr:from>
    <xdr:to>
      <xdr:col>20</xdr:col>
      <xdr:colOff>38100</xdr:colOff>
      <xdr:row>59</xdr:row>
      <xdr:rowOff>5638</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1001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22165</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79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47424</xdr:rowOff>
    </xdr:from>
    <xdr:to>
      <xdr:col>15</xdr:col>
      <xdr:colOff>50800</xdr:colOff>
      <xdr:row>59</xdr:row>
      <xdr:rowOff>18945</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991524"/>
          <a:ext cx="889000" cy="142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80597</xdr:rowOff>
    </xdr:from>
    <xdr:to>
      <xdr:col>15</xdr:col>
      <xdr:colOff>101600</xdr:colOff>
      <xdr:row>59</xdr:row>
      <xdr:rowOff>10747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1002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27274</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79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47424</xdr:rowOff>
    </xdr:from>
    <xdr:to>
      <xdr:col>10</xdr:col>
      <xdr:colOff>114300</xdr:colOff>
      <xdr:row>59</xdr:row>
      <xdr:rowOff>39776</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991524"/>
          <a:ext cx="889000" cy="163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118192</xdr:rowOff>
    </xdr:from>
    <xdr:to>
      <xdr:col>10</xdr:col>
      <xdr:colOff>165100</xdr:colOff>
      <xdr:row>58</xdr:row>
      <xdr:rowOff>48342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9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64869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666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112947</xdr:rowOff>
    </xdr:from>
    <xdr:to>
      <xdr:col>6</xdr:col>
      <xdr:colOff>38100</xdr:colOff>
      <xdr:row>59</xdr:row>
      <xdr:rowOff>43097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57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59624</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832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138640</xdr:rowOff>
    </xdr:from>
    <xdr:to>
      <xdr:col>24</xdr:col>
      <xdr:colOff>114300</xdr:colOff>
      <xdr:row>59</xdr:row>
      <xdr:rowOff>68790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0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53567</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9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139070</xdr:rowOff>
    </xdr:from>
    <xdr:to>
      <xdr:col>20</xdr:col>
      <xdr:colOff>38100</xdr:colOff>
      <xdr:row>59</xdr:row>
      <xdr:rowOff>69220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8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60347</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175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139595</xdr:rowOff>
    </xdr:from>
    <xdr:to>
      <xdr:col>15</xdr:col>
      <xdr:colOff>101600</xdr:colOff>
      <xdr:row>59</xdr:row>
      <xdr:rowOff>69745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8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60872</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17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168074</xdr:rowOff>
    </xdr:from>
    <xdr:to>
      <xdr:col>10</xdr:col>
      <xdr:colOff>165100</xdr:colOff>
      <xdr:row>58</xdr:row>
      <xdr:rowOff>98224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40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89351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10033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160426</xdr:rowOff>
    </xdr:from>
    <xdr:to>
      <xdr:col>6</xdr:col>
      <xdr:colOff>38100</xdr:colOff>
      <xdr:row>59</xdr:row>
      <xdr:rowOff>90576</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104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81703</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97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129282</xdr:rowOff>
    </xdr:from>
    <xdr:to>
      <xdr:col>24</xdr:col>
      <xdr:colOff>62865</xdr:colOff>
      <xdr:row>77</xdr:row>
      <xdr:rowOff>6111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1959332"/>
          <a:ext cx="1270" cy="124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9938</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211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6111</xdr:rowOff>
    </xdr:from>
    <xdr:to>
      <xdr:col>24</xdr:col>
      <xdr:colOff>152400</xdr:colOff>
      <xdr:row>77</xdr:row>
      <xdr:rowOff>6111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207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75959</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734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244,707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129282</xdr:rowOff>
    </xdr:from>
    <xdr:to>
      <xdr:col>24</xdr:col>
      <xdr:colOff>152400</xdr:colOff>
      <xdr:row>69</xdr:row>
      <xdr:rowOff>129282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1959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121706</xdr:rowOff>
    </xdr:from>
    <xdr:to>
      <xdr:col>24</xdr:col>
      <xdr:colOff>63500</xdr:colOff>
      <xdr:row>77</xdr:row>
      <xdr:rowOff>29068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3151906"/>
          <a:ext cx="838200" cy="78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51547</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7388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28670</xdr:rowOff>
    </xdr:from>
    <xdr:to>
      <xdr:col>24</xdr:col>
      <xdr:colOff>114300</xdr:colOff>
      <xdr:row>75</xdr:row>
      <xdr:rowOff>130270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288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170311</xdr:rowOff>
    </xdr:from>
    <xdr:to>
      <xdr:col>19</xdr:col>
      <xdr:colOff>177800</xdr:colOff>
      <xdr:row>77</xdr:row>
      <xdr:rowOff>29068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908300" y="13029061"/>
          <a:ext cx="889000" cy="201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111673</xdr:rowOff>
    </xdr:from>
    <xdr:to>
      <xdr:col>20</xdr:col>
      <xdr:colOff>38100</xdr:colOff>
      <xdr:row>76</xdr:row>
      <xdr:rowOff>41824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297042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58350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2745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170311</xdr:rowOff>
    </xdr:from>
    <xdr:to>
      <xdr:col>15</xdr:col>
      <xdr:colOff>50800</xdr:colOff>
      <xdr:row>77</xdr:row>
      <xdr:rowOff>53791</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3029061"/>
          <a:ext cx="889000" cy="226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169781</xdr:rowOff>
    </xdr:from>
    <xdr:to>
      <xdr:col>15</xdr:col>
      <xdr:colOff>101600</xdr:colOff>
      <xdr:row>75</xdr:row>
      <xdr:rowOff>99931</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285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116458</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2632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53791</xdr:rowOff>
    </xdr:from>
    <xdr:to>
      <xdr:col>10</xdr:col>
      <xdr:colOff>114300</xdr:colOff>
      <xdr:row>78</xdr:row>
      <xdr:rowOff>57894</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255441"/>
          <a:ext cx="889000" cy="175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92971</xdr:rowOff>
    </xdr:from>
    <xdr:to>
      <xdr:col>10</xdr:col>
      <xdr:colOff>165100</xdr:colOff>
      <xdr:row>77</xdr:row>
      <xdr:rowOff>23121</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123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39648</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2898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128829</xdr:rowOff>
    </xdr:from>
    <xdr:to>
      <xdr:col>6</xdr:col>
      <xdr:colOff>38100</xdr:colOff>
      <xdr:row>77</xdr:row>
      <xdr:rowOff>58979</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15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75506</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2934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70906</xdr:rowOff>
    </xdr:from>
    <xdr:to>
      <xdr:col>24</xdr:col>
      <xdr:colOff>114300</xdr:colOff>
      <xdr:row>77</xdr:row>
      <xdr:rowOff>1056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310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157283</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301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149718</xdr:rowOff>
    </xdr:from>
    <xdr:to>
      <xdr:col>20</xdr:col>
      <xdr:colOff>38100</xdr:colOff>
      <xdr:row>77</xdr:row>
      <xdr:rowOff>79868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17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70995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3272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119511</xdr:rowOff>
    </xdr:from>
    <xdr:to>
      <xdr:col>15</xdr:col>
      <xdr:colOff>101600</xdr:colOff>
      <xdr:row>76</xdr:row>
      <xdr:rowOff>49661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297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40788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3070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2991</xdr:rowOff>
    </xdr:from>
    <xdr:to>
      <xdr:col>10</xdr:col>
      <xdr:colOff>165100</xdr:colOff>
      <xdr:row>77</xdr:row>
      <xdr:rowOff>104591</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204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95718</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3297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7094</xdr:rowOff>
    </xdr:from>
    <xdr:to>
      <xdr:col>6</xdr:col>
      <xdr:colOff>38100</xdr:colOff>
      <xdr:row>78</xdr:row>
      <xdr:rowOff>108694</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38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99821</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472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167208</xdr:rowOff>
    </xdr:from>
    <xdr:to>
      <xdr:col>24</xdr:col>
      <xdr:colOff>62865</xdr:colOff>
      <xdr:row>97</xdr:row>
      <xdr:rowOff>134710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426258"/>
          <a:ext cx="1270" cy="1339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138537</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676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134710</xdr:rowOff>
    </xdr:from>
    <xdr:to>
      <xdr:col>24</xdr:col>
      <xdr:colOff>152400</xdr:colOff>
      <xdr:row>97</xdr:row>
      <xdr:rowOff>134710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6765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113885</xdr:rowOff>
    </xdr:from>
    <xdr:ext cx="534377"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20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61,778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167208</xdr:rowOff>
    </xdr:from>
    <xdr:to>
      <xdr:col>24</xdr:col>
      <xdr:colOff>152400</xdr:colOff>
      <xdr:row>89</xdr:row>
      <xdr:rowOff>167208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426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37021</xdr:rowOff>
    </xdr:from>
    <xdr:to>
      <xdr:col>24</xdr:col>
      <xdr:colOff>63500</xdr:colOff>
      <xdr:row>95</xdr:row>
      <xdr:rowOff>36373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153321"/>
          <a:ext cx="838200" cy="170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167364</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1122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144487</xdr:rowOff>
    </xdr:from>
    <xdr:to>
      <xdr:col>24</xdr:col>
      <xdr:colOff>114300</xdr:colOff>
      <xdr:row>95</xdr:row>
      <xdr:rowOff>74637</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260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37021</xdr:rowOff>
    </xdr:from>
    <xdr:to>
      <xdr:col>19</xdr:col>
      <xdr:colOff>177800</xdr:colOff>
      <xdr:row>94</xdr:row>
      <xdr:rowOff>170751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153321"/>
          <a:ext cx="889000" cy="133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63754</xdr:rowOff>
    </xdr:from>
    <xdr:to>
      <xdr:col>20</xdr:col>
      <xdr:colOff>38100</xdr:colOff>
      <xdr:row>94</xdr:row>
      <xdr:rowOff>165354</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18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156481</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27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170751</xdr:rowOff>
    </xdr:from>
    <xdr:to>
      <xdr:col>15</xdr:col>
      <xdr:colOff>50800</xdr:colOff>
      <xdr:row>96</xdr:row>
      <xdr:rowOff>45326</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287051"/>
          <a:ext cx="889000" cy="217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52552</xdr:rowOff>
    </xdr:from>
    <xdr:to>
      <xdr:col>15</xdr:col>
      <xdr:colOff>101600</xdr:colOff>
      <xdr:row>94</xdr:row>
      <xdr:rowOff>154152</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168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170679</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594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45326</xdr:rowOff>
    </xdr:from>
    <xdr:to>
      <xdr:col>10</xdr:col>
      <xdr:colOff>114300</xdr:colOff>
      <xdr:row>97</xdr:row>
      <xdr:rowOff>66281</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504526"/>
          <a:ext cx="889000" cy="192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19558</xdr:rowOff>
    </xdr:from>
    <xdr:to>
      <xdr:col>10</xdr:col>
      <xdr:colOff>165100</xdr:colOff>
      <xdr:row>95</xdr:row>
      <xdr:rowOff>121158</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30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137685</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08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25997</xdr:rowOff>
    </xdr:from>
    <xdr:to>
      <xdr:col>6</xdr:col>
      <xdr:colOff>38100</xdr:colOff>
      <xdr:row>95</xdr:row>
      <xdr:rowOff>127597</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31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144124</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08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157023</xdr:rowOff>
    </xdr:from>
    <xdr:to>
      <xdr:col>24</xdr:col>
      <xdr:colOff>114300</xdr:colOff>
      <xdr:row>95</xdr:row>
      <xdr:rowOff>87173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273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135450</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251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157671</xdr:rowOff>
    </xdr:from>
    <xdr:to>
      <xdr:col>20</xdr:col>
      <xdr:colOff>38100</xdr:colOff>
      <xdr:row>94</xdr:row>
      <xdr:rowOff>87821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10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104348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5877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119951</xdr:rowOff>
    </xdr:from>
    <xdr:to>
      <xdr:col>15</xdr:col>
      <xdr:colOff>101600</xdr:colOff>
      <xdr:row>95</xdr:row>
      <xdr:rowOff>50101</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236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41228</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328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165976</xdr:rowOff>
    </xdr:from>
    <xdr:to>
      <xdr:col>10</xdr:col>
      <xdr:colOff>165100</xdr:colOff>
      <xdr:row>96</xdr:row>
      <xdr:rowOff>96126</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45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87253</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546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15481</xdr:rowOff>
    </xdr:from>
    <xdr:to>
      <xdr:col>6</xdr:col>
      <xdr:colOff>38100</xdr:colOff>
      <xdr:row>97</xdr:row>
      <xdr:rowOff>117081</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64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108208</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738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38735</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82235"/>
          <a:ext cx="1270" cy="1548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156862</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57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38735</xdr:rowOff>
    </xdr:from>
    <xdr:to>
      <xdr:col>55</xdr:col>
      <xdr:colOff>88900</xdr:colOff>
      <xdr:row>30</xdr:row>
      <xdr:rowOff>38735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82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94251</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664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71374</xdr:rowOff>
    </xdr:from>
    <xdr:to>
      <xdr:col>55</xdr:col>
      <xdr:colOff>50800</xdr:colOff>
      <xdr:row>38</xdr:row>
      <xdr:rowOff>1524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1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59944</xdr:rowOff>
    </xdr:from>
    <xdr:to>
      <xdr:col>50</xdr:col>
      <xdr:colOff>165100</xdr:colOff>
      <xdr:row>37</xdr:row>
      <xdr:rowOff>161544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6621</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65659</xdr:rowOff>
    </xdr:from>
    <xdr:to>
      <xdr:col>46</xdr:col>
      <xdr:colOff>38100</xdr:colOff>
      <xdr:row>37</xdr:row>
      <xdr:rowOff>167260</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09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12336</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184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68326</xdr:rowOff>
    </xdr:from>
    <xdr:to>
      <xdr:col>41</xdr:col>
      <xdr:colOff>101600</xdr:colOff>
      <xdr:row>37</xdr:row>
      <xdr:rowOff>169926</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15003</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33655</xdr:rowOff>
    </xdr:from>
    <xdr:to>
      <xdr:col>36</xdr:col>
      <xdr:colOff>165100</xdr:colOff>
      <xdr:row>37</xdr:row>
      <xdr:rowOff>135255</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7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151782</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152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169685</xdr:rowOff>
    </xdr:from>
    <xdr:to>
      <xdr:col>54</xdr:col>
      <xdr:colOff>189865</xdr:colOff>
      <xdr:row>58</xdr:row>
      <xdr:rowOff>157531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42185"/>
          <a:ext cx="1270" cy="1359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161358</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05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157531</xdr:rowOff>
    </xdr:from>
    <xdr:to>
      <xdr:col>55</xdr:col>
      <xdr:colOff>88900</xdr:colOff>
      <xdr:row>58</xdr:row>
      <xdr:rowOff>157531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0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116362</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1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74,426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169685</xdr:rowOff>
    </xdr:from>
    <xdr:to>
      <xdr:col>55</xdr:col>
      <xdr:colOff>88900</xdr:colOff>
      <xdr:row>50</xdr:row>
      <xdr:rowOff>169685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42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57880</xdr:rowOff>
    </xdr:from>
    <xdr:to>
      <xdr:col>55</xdr:col>
      <xdr:colOff>0</xdr:colOff>
      <xdr:row>57</xdr:row>
      <xdr:rowOff>125203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659080"/>
          <a:ext cx="838200" cy="238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123677</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7248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145250</xdr:rowOff>
    </xdr:from>
    <xdr:to>
      <xdr:col>55</xdr:col>
      <xdr:colOff>50800</xdr:colOff>
      <xdr:row>57</xdr:row>
      <xdr:rowOff>75400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74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97124</xdr:rowOff>
    </xdr:from>
    <xdr:to>
      <xdr:col>50</xdr:col>
      <xdr:colOff>114300</xdr:colOff>
      <xdr:row>57</xdr:row>
      <xdr:rowOff>125203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9869774"/>
          <a:ext cx="889000" cy="28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155689</xdr:rowOff>
    </xdr:from>
    <xdr:to>
      <xdr:col>50</xdr:col>
      <xdr:colOff>165100</xdr:colOff>
      <xdr:row>57</xdr:row>
      <xdr:rowOff>85839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75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102366</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53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85769</xdr:rowOff>
    </xdr:from>
    <xdr:to>
      <xdr:col>45</xdr:col>
      <xdr:colOff>177800</xdr:colOff>
      <xdr:row>57</xdr:row>
      <xdr:rowOff>97124</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9858419"/>
          <a:ext cx="889000" cy="1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159556</xdr:rowOff>
    </xdr:from>
    <xdr:to>
      <xdr:col>46</xdr:col>
      <xdr:colOff>38100</xdr:colOff>
      <xdr:row>57</xdr:row>
      <xdr:rowOff>89706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6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106233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53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44012</xdr:rowOff>
    </xdr:from>
    <xdr:to>
      <xdr:col>41</xdr:col>
      <xdr:colOff>50800</xdr:colOff>
      <xdr:row>57</xdr:row>
      <xdr:rowOff>85769</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816662"/>
          <a:ext cx="889000" cy="4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24302</xdr:rowOff>
    </xdr:from>
    <xdr:to>
      <xdr:col>41</xdr:col>
      <xdr:colOff>101600</xdr:colOff>
      <xdr:row>57</xdr:row>
      <xdr:rowOff>125902</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9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142429</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572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129191</xdr:rowOff>
    </xdr:from>
    <xdr:to>
      <xdr:col>36</xdr:col>
      <xdr:colOff>165100</xdr:colOff>
      <xdr:row>57</xdr:row>
      <xdr:rowOff>59341</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30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75868</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50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7080</xdr:rowOff>
    </xdr:from>
    <xdr:to>
      <xdr:col>55</xdr:col>
      <xdr:colOff>50800</xdr:colOff>
      <xdr:row>56</xdr:row>
      <xdr:rowOff>108680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6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29957</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459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74403</xdr:rowOff>
    </xdr:from>
    <xdr:to>
      <xdr:col>50</xdr:col>
      <xdr:colOff>165100</xdr:colOff>
      <xdr:row>58</xdr:row>
      <xdr:rowOff>4553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84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167130</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93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46324</xdr:rowOff>
    </xdr:from>
    <xdr:to>
      <xdr:col>46</xdr:col>
      <xdr:colOff>38100</xdr:colOff>
      <xdr:row>57</xdr:row>
      <xdr:rowOff>147924</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818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139051</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911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34969</xdr:rowOff>
    </xdr:from>
    <xdr:to>
      <xdr:col>41</xdr:col>
      <xdr:colOff>101600</xdr:colOff>
      <xdr:row>57</xdr:row>
      <xdr:rowOff>136569</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807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127696</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900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164662</xdr:rowOff>
    </xdr:from>
    <xdr:to>
      <xdr:col>36</xdr:col>
      <xdr:colOff>165100</xdr:colOff>
      <xdr:row>57</xdr:row>
      <xdr:rowOff>94812</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765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85939</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858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96655</xdr:rowOff>
    </xdr:from>
    <xdr:to>
      <xdr:col>54</xdr:col>
      <xdr:colOff>189865</xdr:colOff>
      <xdr:row>78</xdr:row>
      <xdr:rowOff>127081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269605"/>
          <a:ext cx="1270" cy="1230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130908</xdr:rowOff>
    </xdr:from>
    <xdr:ext cx="378565"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04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127081</xdr:rowOff>
    </xdr:from>
    <xdr:to>
      <xdr:col>55</xdr:col>
      <xdr:colOff>88900</xdr:colOff>
      <xdr:row>78</xdr:row>
      <xdr:rowOff>127081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00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43332</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2044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54,383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96655</xdr:rowOff>
    </xdr:from>
    <xdr:to>
      <xdr:col>55</xdr:col>
      <xdr:colOff>88900</xdr:colOff>
      <xdr:row>71</xdr:row>
      <xdr:rowOff>96655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269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16073</xdr:rowOff>
    </xdr:from>
    <xdr:to>
      <xdr:col>55</xdr:col>
      <xdr:colOff>0</xdr:colOff>
      <xdr:row>78</xdr:row>
      <xdr:rowOff>76606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389173"/>
          <a:ext cx="838200" cy="60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90791</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29495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67915</xdr:rowOff>
    </xdr:from>
    <xdr:to>
      <xdr:col>55</xdr:col>
      <xdr:colOff>50800</xdr:colOff>
      <xdr:row>76</xdr:row>
      <xdr:rowOff>169515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09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12119</xdr:rowOff>
    </xdr:from>
    <xdr:to>
      <xdr:col>50</xdr:col>
      <xdr:colOff>114300</xdr:colOff>
      <xdr:row>78</xdr:row>
      <xdr:rowOff>16073</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3385219"/>
          <a:ext cx="889000" cy="3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90021</xdr:rowOff>
    </xdr:from>
    <xdr:to>
      <xdr:col>50</xdr:col>
      <xdr:colOff>165100</xdr:colOff>
      <xdr:row>77</xdr:row>
      <xdr:rowOff>20171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12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36697</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289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155496</xdr:rowOff>
    </xdr:from>
    <xdr:to>
      <xdr:col>45</xdr:col>
      <xdr:colOff>177800</xdr:colOff>
      <xdr:row>78</xdr:row>
      <xdr:rowOff>12119</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3357146"/>
          <a:ext cx="889000" cy="28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129111</xdr:rowOff>
    </xdr:from>
    <xdr:to>
      <xdr:col>46</xdr:col>
      <xdr:colOff>38100</xdr:colOff>
      <xdr:row>77</xdr:row>
      <xdr:rowOff>59261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15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75788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2934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155496</xdr:rowOff>
    </xdr:from>
    <xdr:to>
      <xdr:col>41</xdr:col>
      <xdr:colOff>50800</xdr:colOff>
      <xdr:row>78</xdr:row>
      <xdr:rowOff>45380</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3357146"/>
          <a:ext cx="889000" cy="6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125544</xdr:rowOff>
    </xdr:from>
    <xdr:to>
      <xdr:col>41</xdr:col>
      <xdr:colOff>101600</xdr:colOff>
      <xdr:row>77</xdr:row>
      <xdr:rowOff>55694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155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72221</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293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42357</xdr:rowOff>
    </xdr:from>
    <xdr:to>
      <xdr:col>36</xdr:col>
      <xdr:colOff>165100</xdr:colOff>
      <xdr:row>77</xdr:row>
      <xdr:rowOff>143957</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24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160484</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37428" y="13019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25806</xdr:rowOff>
    </xdr:from>
    <xdr:to>
      <xdr:col>55</xdr:col>
      <xdr:colOff>50800</xdr:colOff>
      <xdr:row>78</xdr:row>
      <xdr:rowOff>127406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398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112183</xdr:rowOff>
    </xdr:from>
    <xdr:ext cx="469744"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313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136723</xdr:rowOff>
    </xdr:from>
    <xdr:to>
      <xdr:col>50</xdr:col>
      <xdr:colOff>165100</xdr:colOff>
      <xdr:row>78</xdr:row>
      <xdr:rowOff>66873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338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58000</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404428" y="13431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132769</xdr:rowOff>
    </xdr:from>
    <xdr:to>
      <xdr:col>46</xdr:col>
      <xdr:colOff>38100</xdr:colOff>
      <xdr:row>78</xdr:row>
      <xdr:rowOff>62919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334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54046</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515428" y="13427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104696</xdr:rowOff>
    </xdr:from>
    <xdr:to>
      <xdr:col>41</xdr:col>
      <xdr:colOff>101600</xdr:colOff>
      <xdr:row>78</xdr:row>
      <xdr:rowOff>34846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30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25973</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626428" y="13399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166030</xdr:rowOff>
    </xdr:from>
    <xdr:to>
      <xdr:col>36</xdr:col>
      <xdr:colOff>165100</xdr:colOff>
      <xdr:row>78</xdr:row>
      <xdr:rowOff>96180</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3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87307</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37428" y="134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43135</xdr:rowOff>
    </xdr:from>
    <xdr:to>
      <xdr:col>54</xdr:col>
      <xdr:colOff>189865</xdr:colOff>
      <xdr:row>98</xdr:row>
      <xdr:rowOff>148558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645085"/>
          <a:ext cx="1270" cy="1305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152385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95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148558</xdr:rowOff>
    </xdr:from>
    <xdr:to>
      <xdr:col>55</xdr:col>
      <xdr:colOff>88900</xdr:colOff>
      <xdr:row>98</xdr:row>
      <xdr:rowOff>148558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950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161262</xdr:rowOff>
    </xdr:from>
    <xdr:ext cx="534377"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42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92,069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43135</xdr:rowOff>
    </xdr:from>
    <xdr:to>
      <xdr:col>55</xdr:col>
      <xdr:colOff>88900</xdr:colOff>
      <xdr:row>91</xdr:row>
      <xdr:rowOff>43135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645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113906</xdr:rowOff>
    </xdr:from>
    <xdr:to>
      <xdr:col>55</xdr:col>
      <xdr:colOff>0</xdr:colOff>
      <xdr:row>98</xdr:row>
      <xdr:rowOff>132042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916006"/>
          <a:ext cx="838200" cy="18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84498</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372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61621</xdr:rowOff>
    </xdr:from>
    <xdr:to>
      <xdr:col>55</xdr:col>
      <xdr:colOff>50800</xdr:colOff>
      <xdr:row>96</xdr:row>
      <xdr:rowOff>163221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52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67768</xdr:rowOff>
    </xdr:from>
    <xdr:to>
      <xdr:col>50</xdr:col>
      <xdr:colOff>114300</xdr:colOff>
      <xdr:row>98</xdr:row>
      <xdr:rowOff>113906</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869868"/>
          <a:ext cx="889000" cy="46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85510</xdr:rowOff>
    </xdr:from>
    <xdr:to>
      <xdr:col>50</xdr:col>
      <xdr:colOff>165100</xdr:colOff>
      <xdr:row>97</xdr:row>
      <xdr:rowOff>15660</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544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32187</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31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45726</xdr:rowOff>
    </xdr:from>
    <xdr:to>
      <xdr:col>45</xdr:col>
      <xdr:colOff>177800</xdr:colOff>
      <xdr:row>98</xdr:row>
      <xdr:rowOff>67768</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847826"/>
          <a:ext cx="889000" cy="2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81851</xdr:rowOff>
    </xdr:from>
    <xdr:to>
      <xdr:col>46</xdr:col>
      <xdr:colOff>38100</xdr:colOff>
      <xdr:row>97</xdr:row>
      <xdr:rowOff>12001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54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28528</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31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45726</xdr:rowOff>
    </xdr:from>
    <xdr:to>
      <xdr:col>41</xdr:col>
      <xdr:colOff>50800</xdr:colOff>
      <xdr:row>98</xdr:row>
      <xdr:rowOff>141167</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847826"/>
          <a:ext cx="889000" cy="95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94959</xdr:rowOff>
    </xdr:from>
    <xdr:to>
      <xdr:col>41</xdr:col>
      <xdr:colOff>101600</xdr:colOff>
      <xdr:row>97</xdr:row>
      <xdr:rowOff>25109</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41636</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3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81338</xdr:rowOff>
    </xdr:from>
    <xdr:to>
      <xdr:col>36</xdr:col>
      <xdr:colOff>165100</xdr:colOff>
      <xdr:row>97</xdr:row>
      <xdr:rowOff>11488</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4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28015</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31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81242</xdr:rowOff>
    </xdr:from>
    <xdr:to>
      <xdr:col>55</xdr:col>
      <xdr:colOff>50800</xdr:colOff>
      <xdr:row>99</xdr:row>
      <xdr:rowOff>11392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883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167619</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798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63106</xdr:rowOff>
    </xdr:from>
    <xdr:to>
      <xdr:col>50</xdr:col>
      <xdr:colOff>165100</xdr:colOff>
      <xdr:row>98</xdr:row>
      <xdr:rowOff>164706</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86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155833</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957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16968</xdr:rowOff>
    </xdr:from>
    <xdr:to>
      <xdr:col>46</xdr:col>
      <xdr:colOff>38100</xdr:colOff>
      <xdr:row>98</xdr:row>
      <xdr:rowOff>118568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81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109695</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911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166376</xdr:rowOff>
    </xdr:from>
    <xdr:to>
      <xdr:col>41</xdr:col>
      <xdr:colOff>101600</xdr:colOff>
      <xdr:row>98</xdr:row>
      <xdr:rowOff>96526</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79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87653</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88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90367</xdr:rowOff>
    </xdr:from>
    <xdr:to>
      <xdr:col>36</xdr:col>
      <xdr:colOff>165100</xdr:colOff>
      <xdr:row>99</xdr:row>
      <xdr:rowOff>20517</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89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11644</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985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107010</xdr:rowOff>
    </xdr:from>
    <xdr:to>
      <xdr:col>85</xdr:col>
      <xdr:colOff>126364</xdr:colOff>
      <xdr:row>37</xdr:row>
      <xdr:rowOff>166858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593410"/>
          <a:ext cx="1269" cy="917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170685</xdr:rowOff>
    </xdr:from>
    <xdr:ext cx="534377"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51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166858</xdr:rowOff>
    </xdr:from>
    <xdr:to>
      <xdr:col>86</xdr:col>
      <xdr:colOff>25400</xdr:colOff>
      <xdr:row>37</xdr:row>
      <xdr:rowOff>166858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510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53687</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36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107010</xdr:rowOff>
    </xdr:from>
    <xdr:to>
      <xdr:col>86</xdr:col>
      <xdr:colOff>25400</xdr:colOff>
      <xdr:row>32</xdr:row>
      <xdr:rowOff>107010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593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37424</xdr:rowOff>
    </xdr:from>
    <xdr:to>
      <xdr:col>85</xdr:col>
      <xdr:colOff>127000</xdr:colOff>
      <xdr:row>37</xdr:row>
      <xdr:rowOff>65222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5481300" y="6381074"/>
          <a:ext cx="838200" cy="27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31995</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032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9118</xdr:rowOff>
    </xdr:from>
    <xdr:to>
      <xdr:col>85</xdr:col>
      <xdr:colOff>177800</xdr:colOff>
      <xdr:row>36</xdr:row>
      <xdr:rowOff>110718</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1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146741</xdr:rowOff>
    </xdr:from>
    <xdr:to>
      <xdr:col>81</xdr:col>
      <xdr:colOff>50800</xdr:colOff>
      <xdr:row>37</xdr:row>
      <xdr:rowOff>65222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4592300" y="6318941"/>
          <a:ext cx="889000" cy="89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16297</xdr:rowOff>
    </xdr:from>
    <xdr:to>
      <xdr:col>81</xdr:col>
      <xdr:colOff>101600</xdr:colOff>
      <xdr:row>36</xdr:row>
      <xdr:rowOff>117897</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188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134424</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5963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146741</xdr:rowOff>
    </xdr:from>
    <xdr:to>
      <xdr:col>76</xdr:col>
      <xdr:colOff>114300</xdr:colOff>
      <xdr:row>37</xdr:row>
      <xdr:rowOff>7158</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3703300" y="6318941"/>
          <a:ext cx="889000" cy="3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30378</xdr:rowOff>
    </xdr:from>
    <xdr:to>
      <xdr:col>76</xdr:col>
      <xdr:colOff>165100</xdr:colOff>
      <xdr:row>36</xdr:row>
      <xdr:rowOff>131978</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20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148505</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597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139105</xdr:rowOff>
    </xdr:from>
    <xdr:to>
      <xdr:col>71</xdr:col>
      <xdr:colOff>177800</xdr:colOff>
      <xdr:row>37</xdr:row>
      <xdr:rowOff>7158</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2814300" y="6311305"/>
          <a:ext cx="889000" cy="39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130414</xdr:rowOff>
    </xdr:from>
    <xdr:to>
      <xdr:col>72</xdr:col>
      <xdr:colOff>38100</xdr:colOff>
      <xdr:row>36</xdr:row>
      <xdr:rowOff>60564</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13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77091</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590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17028</xdr:rowOff>
    </xdr:from>
    <xdr:to>
      <xdr:col>67</xdr:col>
      <xdr:colOff>101600</xdr:colOff>
      <xdr:row>36</xdr:row>
      <xdr:rowOff>118628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18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135155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596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158074</xdr:rowOff>
    </xdr:from>
    <xdr:to>
      <xdr:col>85</xdr:col>
      <xdr:colOff>177800</xdr:colOff>
      <xdr:row>37</xdr:row>
      <xdr:rowOff>88224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33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136501</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30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14422</xdr:rowOff>
    </xdr:from>
    <xdr:to>
      <xdr:col>81</xdr:col>
      <xdr:colOff>101600</xdr:colOff>
      <xdr:row>37</xdr:row>
      <xdr:rowOff>116022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35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107149</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645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95941</xdr:rowOff>
    </xdr:from>
    <xdr:to>
      <xdr:col>76</xdr:col>
      <xdr:colOff>165100</xdr:colOff>
      <xdr:row>37</xdr:row>
      <xdr:rowOff>26091</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268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17218</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6360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127808</xdr:rowOff>
    </xdr:from>
    <xdr:to>
      <xdr:col>72</xdr:col>
      <xdr:colOff>38100</xdr:colOff>
      <xdr:row>37</xdr:row>
      <xdr:rowOff>57958</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300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49085</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639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88305</xdr:rowOff>
    </xdr:from>
    <xdr:to>
      <xdr:col>67</xdr:col>
      <xdr:colOff>101600</xdr:colOff>
      <xdr:row>37</xdr:row>
      <xdr:rowOff>18455</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26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9582</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635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110978</xdr:rowOff>
    </xdr:from>
    <xdr:to>
      <xdr:col>85</xdr:col>
      <xdr:colOff>126364</xdr:colOff>
      <xdr:row>58</xdr:row>
      <xdr:rowOff>67070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512028"/>
          <a:ext cx="1269" cy="1499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70897</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01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67070</xdr:rowOff>
    </xdr:from>
    <xdr:to>
      <xdr:col>86</xdr:col>
      <xdr:colOff>25400</xdr:colOff>
      <xdr:row>58</xdr:row>
      <xdr:rowOff>67070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011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57655</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287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124,259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110978</xdr:rowOff>
    </xdr:from>
    <xdr:to>
      <xdr:col>86</xdr:col>
      <xdr:colOff>25400</xdr:colOff>
      <xdr:row>49</xdr:row>
      <xdr:rowOff>110978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512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48456</xdr:rowOff>
    </xdr:from>
    <xdr:to>
      <xdr:col>85</xdr:col>
      <xdr:colOff>127000</xdr:colOff>
      <xdr:row>58</xdr:row>
      <xdr:rowOff>52048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992556"/>
          <a:ext cx="8382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100658</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3589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77781</xdr:rowOff>
    </xdr:from>
    <xdr:to>
      <xdr:col>85</xdr:col>
      <xdr:colOff>177800</xdr:colOff>
      <xdr:row>56</xdr:row>
      <xdr:rowOff>7931</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507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11505</xdr:rowOff>
    </xdr:from>
    <xdr:to>
      <xdr:col>81</xdr:col>
      <xdr:colOff>50800</xdr:colOff>
      <xdr:row>58</xdr:row>
      <xdr:rowOff>52048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4592300" y="9955605"/>
          <a:ext cx="889000" cy="4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23113</xdr:rowOff>
    </xdr:from>
    <xdr:to>
      <xdr:col>81</xdr:col>
      <xdr:colOff>101600</xdr:colOff>
      <xdr:row>56</xdr:row>
      <xdr:rowOff>124713</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624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141240</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399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11505</xdr:rowOff>
    </xdr:from>
    <xdr:to>
      <xdr:col>76</xdr:col>
      <xdr:colOff>114300</xdr:colOff>
      <xdr:row>58</xdr:row>
      <xdr:rowOff>41287</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3703300" y="9955605"/>
          <a:ext cx="889000" cy="29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155618</xdr:rowOff>
    </xdr:from>
    <xdr:to>
      <xdr:col>76</xdr:col>
      <xdr:colOff>165100</xdr:colOff>
      <xdr:row>56</xdr:row>
      <xdr:rowOff>85768</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585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102295</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360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114946</xdr:rowOff>
    </xdr:from>
    <xdr:to>
      <xdr:col>71</xdr:col>
      <xdr:colOff>177800</xdr:colOff>
      <xdr:row>58</xdr:row>
      <xdr:rowOff>41287</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2814300" y="9887596"/>
          <a:ext cx="889000" cy="97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139616</xdr:rowOff>
    </xdr:from>
    <xdr:to>
      <xdr:col>72</xdr:col>
      <xdr:colOff>38100</xdr:colOff>
      <xdr:row>56</xdr:row>
      <xdr:rowOff>69766</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56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86293</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344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22753</xdr:rowOff>
    </xdr:from>
    <xdr:to>
      <xdr:col>67</xdr:col>
      <xdr:colOff>101600</xdr:colOff>
      <xdr:row>56</xdr:row>
      <xdr:rowOff>124353</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6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140880</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39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169106</xdr:rowOff>
    </xdr:from>
    <xdr:to>
      <xdr:col>85</xdr:col>
      <xdr:colOff>177800</xdr:colOff>
      <xdr:row>58</xdr:row>
      <xdr:rowOff>99256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94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84033</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856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1248</xdr:rowOff>
    </xdr:from>
    <xdr:to>
      <xdr:col>81</xdr:col>
      <xdr:colOff>101600</xdr:colOff>
      <xdr:row>58</xdr:row>
      <xdr:rowOff>102848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945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93975</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10038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132155</xdr:rowOff>
    </xdr:from>
    <xdr:to>
      <xdr:col>76</xdr:col>
      <xdr:colOff>165100</xdr:colOff>
      <xdr:row>58</xdr:row>
      <xdr:rowOff>62305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90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53432</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99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161937</xdr:rowOff>
    </xdr:from>
    <xdr:to>
      <xdr:col>72</xdr:col>
      <xdr:colOff>38100</xdr:colOff>
      <xdr:row>58</xdr:row>
      <xdr:rowOff>92087</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93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83214</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10027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64146</xdr:rowOff>
    </xdr:from>
    <xdr:to>
      <xdr:col>67</xdr:col>
      <xdr:colOff>101600</xdr:colOff>
      <xdr:row>57</xdr:row>
      <xdr:rowOff>165746</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83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156873</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92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43721</xdr:rowOff>
    </xdr:from>
    <xdr:to>
      <xdr:col>85</xdr:col>
      <xdr:colOff>126364</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216671"/>
          <a:ext cx="1269" cy="1426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104357</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648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161848</xdr:rowOff>
    </xdr:from>
    <xdr:ext cx="534377"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199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87,378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43721</xdr:rowOff>
    </xdr:from>
    <xdr:to>
      <xdr:col>86</xdr:col>
      <xdr:colOff>25400</xdr:colOff>
      <xdr:row>71</xdr:row>
      <xdr:rowOff>43721</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216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79480</xdr:rowOff>
    </xdr:from>
    <xdr:to>
      <xdr:col>85</xdr:col>
      <xdr:colOff>127000</xdr:colOff>
      <xdr:row>79</xdr:row>
      <xdr:rowOff>95253</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5481300" y="13624030"/>
          <a:ext cx="838200" cy="1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21807</xdr:rowOff>
    </xdr:from>
    <xdr:ext cx="469744"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394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170380</xdr:rowOff>
    </xdr:from>
    <xdr:to>
      <xdr:col>85</xdr:col>
      <xdr:colOff>177800</xdr:colOff>
      <xdr:row>79</xdr:row>
      <xdr:rowOff>100530</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54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79480</xdr:rowOff>
    </xdr:from>
    <xdr:to>
      <xdr:col>81</xdr:col>
      <xdr:colOff>50800</xdr:colOff>
      <xdr:row>79</xdr:row>
      <xdr:rowOff>97425</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4592300" y="13624030"/>
          <a:ext cx="889000" cy="17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4514</xdr:rowOff>
    </xdr:from>
    <xdr:to>
      <xdr:col>81</xdr:col>
      <xdr:colOff>101600</xdr:colOff>
      <xdr:row>79</xdr:row>
      <xdr:rowOff>106114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54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122641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32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52815</xdr:rowOff>
    </xdr:from>
    <xdr:to>
      <xdr:col>76</xdr:col>
      <xdr:colOff>114300</xdr:colOff>
      <xdr:row>79</xdr:row>
      <xdr:rowOff>97425</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3703300" y="13597365"/>
          <a:ext cx="889000" cy="4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162624</xdr:rowOff>
    </xdr:from>
    <xdr:to>
      <xdr:col>76</xdr:col>
      <xdr:colOff>165100</xdr:colOff>
      <xdr:row>79</xdr:row>
      <xdr:rowOff>92774</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53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109301</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31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45958</xdr:rowOff>
    </xdr:from>
    <xdr:to>
      <xdr:col>71</xdr:col>
      <xdr:colOff>177800</xdr:colOff>
      <xdr:row>79</xdr:row>
      <xdr:rowOff>52815</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814300" y="13590508"/>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157138</xdr:rowOff>
    </xdr:from>
    <xdr:to>
      <xdr:col>72</xdr:col>
      <xdr:colOff>38100</xdr:colOff>
      <xdr:row>79</xdr:row>
      <xdr:rowOff>87288</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53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103815</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30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160517</xdr:rowOff>
    </xdr:from>
    <xdr:to>
      <xdr:col>67</xdr:col>
      <xdr:colOff>101600</xdr:colOff>
      <xdr:row>79</xdr:row>
      <xdr:rowOff>90667</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53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107194</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308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44453</xdr:rowOff>
    </xdr:from>
    <xdr:to>
      <xdr:col>85</xdr:col>
      <xdr:colOff>177800</xdr:colOff>
      <xdr:row>79</xdr:row>
      <xdr:rowOff>146053</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58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148806</xdr:rowOff>
    </xdr:from>
    <xdr:ext cx="378565"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521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28680</xdr:rowOff>
    </xdr:from>
    <xdr:to>
      <xdr:col>81</xdr:col>
      <xdr:colOff>101600</xdr:colOff>
      <xdr:row>79</xdr:row>
      <xdr:rowOff>130280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57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121407</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246428" y="13665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46625</xdr:rowOff>
    </xdr:from>
    <xdr:to>
      <xdr:col>76</xdr:col>
      <xdr:colOff>165100</xdr:colOff>
      <xdr:row>79</xdr:row>
      <xdr:rowOff>148225</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59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139352</xdr:rowOff>
    </xdr:from>
    <xdr:ext cx="313932"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35333" y="13683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2015</xdr:rowOff>
    </xdr:from>
    <xdr:to>
      <xdr:col>72</xdr:col>
      <xdr:colOff>38100</xdr:colOff>
      <xdr:row>79</xdr:row>
      <xdr:rowOff>103615</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54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94742</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468428" y="13639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166608</xdr:rowOff>
    </xdr:from>
    <xdr:to>
      <xdr:col>67</xdr:col>
      <xdr:colOff>101600</xdr:colOff>
      <xdr:row>79</xdr:row>
      <xdr:rowOff>96758</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53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87885</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579428" y="13632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6789</xdr:rowOff>
    </xdr:from>
    <xdr:to>
      <xdr:col>85</xdr:col>
      <xdr:colOff>126364</xdr:colOff>
      <xdr:row>97</xdr:row>
      <xdr:rowOff>148006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437289"/>
          <a:ext cx="1269" cy="1341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151833</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782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148006</xdr:rowOff>
    </xdr:from>
    <xdr:to>
      <xdr:col>86</xdr:col>
      <xdr:colOff>25400</xdr:colOff>
      <xdr:row>97</xdr:row>
      <xdr:rowOff>148006</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77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124916</xdr:rowOff>
    </xdr:from>
    <xdr:ext cx="534377"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21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82,977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6789</xdr:rowOff>
    </xdr:from>
    <xdr:to>
      <xdr:col>86</xdr:col>
      <xdr:colOff>25400</xdr:colOff>
      <xdr:row>90</xdr:row>
      <xdr:rowOff>6789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437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91199</xdr:rowOff>
    </xdr:from>
    <xdr:to>
      <xdr:col>85</xdr:col>
      <xdr:colOff>127000</xdr:colOff>
      <xdr:row>96</xdr:row>
      <xdr:rowOff>109201</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550399"/>
          <a:ext cx="838200" cy="18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36682</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1529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13805</xdr:rowOff>
    </xdr:from>
    <xdr:to>
      <xdr:col>85</xdr:col>
      <xdr:colOff>177800</xdr:colOff>
      <xdr:row>95</xdr:row>
      <xdr:rowOff>115405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3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109201</xdr:rowOff>
    </xdr:from>
    <xdr:to>
      <xdr:col>81</xdr:col>
      <xdr:colOff>50800</xdr:colOff>
      <xdr:row>96</xdr:row>
      <xdr:rowOff>137091</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568401"/>
          <a:ext cx="889000" cy="27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1155</xdr:rowOff>
    </xdr:from>
    <xdr:to>
      <xdr:col>81</xdr:col>
      <xdr:colOff>101600</xdr:colOff>
      <xdr:row>95</xdr:row>
      <xdr:rowOff>102755</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2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119282</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064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137091</xdr:rowOff>
    </xdr:from>
    <xdr:to>
      <xdr:col>76</xdr:col>
      <xdr:colOff>114300</xdr:colOff>
      <xdr:row>97</xdr:row>
      <xdr:rowOff>20276</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596291"/>
          <a:ext cx="889000" cy="54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30702</xdr:rowOff>
    </xdr:from>
    <xdr:to>
      <xdr:col>76</xdr:col>
      <xdr:colOff>165100</xdr:colOff>
      <xdr:row>95</xdr:row>
      <xdr:rowOff>132302</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31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148829</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09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20276</xdr:rowOff>
    </xdr:from>
    <xdr:to>
      <xdr:col>71</xdr:col>
      <xdr:colOff>177800</xdr:colOff>
      <xdr:row>97</xdr:row>
      <xdr:rowOff>90456</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650926"/>
          <a:ext cx="889000" cy="70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84710</xdr:rowOff>
    </xdr:from>
    <xdr:to>
      <xdr:col>72</xdr:col>
      <xdr:colOff>38100</xdr:colOff>
      <xdr:row>96</xdr:row>
      <xdr:rowOff>14860</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3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31387</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14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13329</xdr:rowOff>
    </xdr:from>
    <xdr:to>
      <xdr:col>67</xdr:col>
      <xdr:colOff>101600</xdr:colOff>
      <xdr:row>95</xdr:row>
      <xdr:rowOff>114929</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30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131456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07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40399</xdr:rowOff>
    </xdr:from>
    <xdr:to>
      <xdr:col>85</xdr:col>
      <xdr:colOff>177800</xdr:colOff>
      <xdr:row>96</xdr:row>
      <xdr:rowOff>141999</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49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18826</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47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58401</xdr:rowOff>
    </xdr:from>
    <xdr:to>
      <xdr:col>81</xdr:col>
      <xdr:colOff>101600</xdr:colOff>
      <xdr:row>96</xdr:row>
      <xdr:rowOff>160001</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517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151128</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61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86291</xdr:rowOff>
    </xdr:from>
    <xdr:to>
      <xdr:col>76</xdr:col>
      <xdr:colOff>165100</xdr:colOff>
      <xdr:row>97</xdr:row>
      <xdr:rowOff>16441</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545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7568</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63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140926</xdr:rowOff>
    </xdr:from>
    <xdr:to>
      <xdr:col>72</xdr:col>
      <xdr:colOff>38100</xdr:colOff>
      <xdr:row>97</xdr:row>
      <xdr:rowOff>71076</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600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62203</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692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39656</xdr:rowOff>
    </xdr:from>
    <xdr:to>
      <xdr:col>67</xdr:col>
      <xdr:colOff>101600</xdr:colOff>
      <xdr:row>97</xdr:row>
      <xdr:rowOff>141256</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670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132383</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76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31</xdr:row>
      <xdr:rowOff>130827</xdr:rowOff>
    </xdr:from>
    <xdr:ext cx="31290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75094" y="544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92727</xdr:rowOff>
    </xdr:from>
    <xdr:ext cx="31290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75094" y="506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34</xdr:row>
      <xdr:rowOff>101600</xdr:rowOff>
    </xdr:from>
    <xdr:to>
      <xdr:col>116</xdr:col>
      <xdr:colOff>62864</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930900"/>
          <a:ext cx="1269" cy="800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60977</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747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33</xdr:row>
      <xdr:rowOff>48277</xdr:rowOff>
    </xdr:from>
    <xdr:ext cx="313932"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7061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34</xdr:row>
      <xdr:rowOff>101600</xdr:rowOff>
    </xdr:from>
    <xdr:to>
      <xdr:col>116</xdr:col>
      <xdr:colOff>152400</xdr:colOff>
      <xdr:row>34</xdr:row>
      <xdr:rowOff>101600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9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149877</xdr:rowOff>
    </xdr:from>
    <xdr:ext cx="249299"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935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127000</xdr:rowOff>
    </xdr:from>
    <xdr:to>
      <xdr:col>116</xdr:col>
      <xdr:colOff>114300</xdr:colOff>
      <xdr:row>39</xdr:row>
      <xdr:rowOff>57150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30</xdr:row>
      <xdr:rowOff>127000</xdr:rowOff>
    </xdr:from>
    <xdr:to>
      <xdr:col>112</xdr:col>
      <xdr:colOff>38100</xdr:colOff>
      <xdr:row>31</xdr:row>
      <xdr:rowOff>57150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52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29</xdr:row>
      <xdr:rowOff>73677</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66333" y="50457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165100</xdr:rowOff>
    </xdr:from>
    <xdr:to>
      <xdr:col>102</xdr:col>
      <xdr:colOff>165100</xdr:colOff>
      <xdr:row>39</xdr:row>
      <xdr:rowOff>95250</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50800</xdr:rowOff>
    </xdr:from>
    <xdr:to>
      <xdr:col>98</xdr:col>
      <xdr:colOff>38100</xdr:colOff>
      <xdr:row>30</xdr:row>
      <xdr:rowOff>152400</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51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28</xdr:row>
      <xdr:rowOff>168927</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99333" y="4969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105427</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620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111777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目的別における住民一人当たりの決算額の主な増減要因は以下のとおりです。</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400" b="1" u="sng">
              <a:solidFill>
                <a:sysClr val="windowText" lastClr="000000"/>
              </a:solidFill>
              <a:latin typeface="ＭＳ Ｐゴシック" panose="020B0600070205080204" pitchFamily="50" charset="-128"/>
              <a:ea typeface="ＭＳ Ｐゴシック" panose="020B0600070205080204" pitchFamily="50" charset="-128"/>
            </a:rPr>
            <a:t>主な増加要因</a:t>
          </a:r>
          <a:endParaRPr kumimoji="1" lang="en-US" altLang="ja-JP" sz="1400" b="1" u="sng">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民生費（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7,240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円）：住民税非課税世帯への特別給付金の皆増や児童福祉関連事業費等の増加、農林水産業費（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12,534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円）：農業振興対策事業及び林業推進事業に係る事業費の増加</a:t>
          </a:r>
        </a:p>
        <a:p>
          <a:r>
            <a:rPr kumimoji="1" lang="ja-JP" altLang="en-US" sz="1400" b="1" u="sng">
              <a:solidFill>
                <a:sysClr val="windowText" lastClr="000000"/>
              </a:solidFill>
              <a:latin typeface="ＭＳ Ｐゴシック" panose="020B0600070205080204" pitchFamily="50" charset="-128"/>
              <a:ea typeface="ＭＳ Ｐゴシック" panose="020B0600070205080204" pitchFamily="50" charset="-128"/>
            </a:rPr>
            <a:t>主な減少要因</a:t>
          </a:r>
          <a:endParaRPr kumimoji="1" lang="en-US" altLang="ja-JP" sz="1400" b="1" u="sng">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衛生費（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4,483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円）及び商工費（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2,648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円）：新型コロナウイルス感染症に係る事業費の減少、土木費（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952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円）：道路整備及び橋梁事業費の減少並びに下水道事業補助金の減少、災害復旧費（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966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円）：林業施設等町単災害復旧事業の減少</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三重県菰野町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新型コロナウイルス感染症対策に影響を受けた令和</a:t>
          </a:r>
          <a:r>
            <a:rPr kumimoji="1" lang="en-US" altLang="ja-JP" sz="1400">
              <a:solidFill>
                <a:sysClr val="windowText" lastClr="000000"/>
              </a:solidFill>
              <a:latin typeface="ＭＳ ゴシック" pitchFamily="49" charset="-128"/>
              <a:ea typeface="ＭＳ ゴシック" pitchFamily="49" charset="-128"/>
            </a:rPr>
            <a:t>3</a:t>
          </a:r>
          <a:r>
            <a:rPr kumimoji="1" lang="ja-JP" altLang="en-US" sz="1400">
              <a:solidFill>
                <a:sysClr val="windowText" lastClr="000000"/>
              </a:solidFill>
              <a:latin typeface="ＭＳ ゴシック" pitchFamily="49" charset="-128"/>
              <a:ea typeface="ＭＳ ゴシック" pitchFamily="49" charset="-128"/>
            </a:rPr>
            <a:t>年度を除き、実質収支額は</a:t>
          </a:r>
          <a:r>
            <a:rPr kumimoji="1" lang="en-US" altLang="ja-JP" sz="1400">
              <a:solidFill>
                <a:sysClr val="windowText" lastClr="000000"/>
              </a:solidFill>
              <a:latin typeface="ＭＳ ゴシック" pitchFamily="49" charset="-128"/>
              <a:ea typeface="ＭＳ ゴシック" pitchFamily="49" charset="-128"/>
            </a:rPr>
            <a:t>4</a:t>
          </a:r>
          <a:r>
            <a:rPr kumimoji="1" lang="ja-JP" altLang="en-US" sz="1400">
              <a:solidFill>
                <a:sysClr val="windowText" lastClr="000000"/>
              </a:solidFill>
              <a:latin typeface="ＭＳ ゴシック" pitchFamily="49" charset="-128"/>
              <a:ea typeface="ＭＳ ゴシック" pitchFamily="49" charset="-128"/>
            </a:rPr>
            <a:t>億から</a:t>
          </a:r>
          <a:r>
            <a:rPr kumimoji="1" lang="en-US" altLang="ja-JP" sz="1400">
              <a:solidFill>
                <a:sysClr val="windowText" lastClr="000000"/>
              </a:solidFill>
              <a:latin typeface="ＭＳ ゴシック" pitchFamily="49" charset="-128"/>
              <a:ea typeface="ＭＳ ゴシック" pitchFamily="49" charset="-128"/>
            </a:rPr>
            <a:t>5</a:t>
          </a:r>
          <a:r>
            <a:rPr kumimoji="1" lang="ja-JP" altLang="en-US" sz="1400">
              <a:solidFill>
                <a:sysClr val="windowText" lastClr="000000"/>
              </a:solidFill>
              <a:latin typeface="ＭＳ ゴシック" pitchFamily="49" charset="-128"/>
              <a:ea typeface="ＭＳ ゴシック" pitchFamily="49" charset="-128"/>
            </a:rPr>
            <a:t>億円で推移している。実質単年度収支については、財政調整基金を取り崩したことにより、マイナスではあるものの、実質収支額が前年度比</a:t>
          </a:r>
          <a:r>
            <a:rPr kumimoji="1" lang="en-US" altLang="ja-JP" sz="1400">
              <a:solidFill>
                <a:sysClr val="windowText" lastClr="000000"/>
              </a:solidFill>
              <a:latin typeface="ＭＳ ゴシック" pitchFamily="49" charset="-128"/>
              <a:ea typeface="ＭＳ ゴシック" pitchFamily="49" charset="-128"/>
            </a:rPr>
            <a:t>1.2</a:t>
          </a:r>
          <a:r>
            <a:rPr kumimoji="1" lang="ja-JP" altLang="en-US" sz="1400">
              <a:solidFill>
                <a:sysClr val="windowText" lastClr="000000"/>
              </a:solidFill>
              <a:latin typeface="ＭＳ ゴシック" pitchFamily="49" charset="-128"/>
              <a:ea typeface="ＭＳ ゴシック" pitchFamily="49" charset="-128"/>
            </a:rPr>
            <a:t>億円改善したことにより、マイナス幅は縮小した。今後は少子高齢化による社会保障費や、地方債償還の増加が見込まれるため、計画性を持った財政運営を行い、財政の健全化を図る。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三重県菰野町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土地取得会計は公有財産購入費の繰越により赤字となっているが、その他の会計において黒字となっている。今後においても税収の確保、適正な利用者負担を求め、行政のスリム化及び効率化を図り、持続可能な財政運営を行う必要がある。また、一般会計から他の会計に対する繰出金等については、負担区分に基づいた適正な繰出を行い、運営・経営の健全化に努めなければならない。</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60" zoomScaleNormal="6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77</v>
      </c>
      <c r="C2" s="182"/>
      <c r="D2" s="183"/>
    </row>
    <row r="3" spans="1:119" ht="18.75" customHeight="1" thickBot="1" x14ac:dyDescent="0.2">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15169657</v>
      </c>
      <c r="BO4" s="449"/>
      <c r="BP4" s="449"/>
      <c r="BQ4" s="449"/>
      <c r="BR4" s="449"/>
      <c r="BS4" s="449"/>
      <c r="BT4" s="449"/>
      <c r="BU4" s="450"/>
      <c r="BV4" s="448">
        <v>14560796</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5.6</v>
      </c>
      <c r="CU4" s="589"/>
      <c r="CV4" s="589"/>
      <c r="CW4" s="589"/>
      <c r="CX4" s="589"/>
      <c r="CY4" s="589"/>
      <c r="CZ4" s="589"/>
      <c r="DA4" s="590"/>
      <c r="DB4" s="588">
        <v>4.4000000000000004</v>
      </c>
      <c r="DC4" s="589"/>
      <c r="DD4" s="589"/>
      <c r="DE4" s="589"/>
      <c r="DF4" s="589"/>
      <c r="DG4" s="589"/>
      <c r="DH4" s="589"/>
      <c r="DI4" s="590"/>
    </row>
    <row r="5" spans="1:119" ht="18.75" customHeight="1" x14ac:dyDescent="0.15">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14560757</v>
      </c>
      <c r="BO5" s="420"/>
      <c r="BP5" s="420"/>
      <c r="BQ5" s="420"/>
      <c r="BR5" s="420"/>
      <c r="BS5" s="420"/>
      <c r="BT5" s="420"/>
      <c r="BU5" s="421"/>
      <c r="BV5" s="419">
        <v>14105516</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88.4</v>
      </c>
      <c r="CU5" s="417"/>
      <c r="CV5" s="417"/>
      <c r="CW5" s="417"/>
      <c r="CX5" s="417"/>
      <c r="CY5" s="417"/>
      <c r="CZ5" s="417"/>
      <c r="DA5" s="418"/>
      <c r="DB5" s="416">
        <v>89.5</v>
      </c>
      <c r="DC5" s="417"/>
      <c r="DD5" s="417"/>
      <c r="DE5" s="417"/>
      <c r="DF5" s="417"/>
      <c r="DG5" s="417"/>
      <c r="DH5" s="417"/>
      <c r="DI5" s="418"/>
    </row>
    <row r="6" spans="1:119" ht="18.75" customHeight="1" x14ac:dyDescent="0.15">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608900</v>
      </c>
      <c r="BO6" s="420"/>
      <c r="BP6" s="420"/>
      <c r="BQ6" s="420"/>
      <c r="BR6" s="420"/>
      <c r="BS6" s="420"/>
      <c r="BT6" s="420"/>
      <c r="BU6" s="421"/>
      <c r="BV6" s="419">
        <v>455280</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89.2</v>
      </c>
      <c r="CU6" s="563"/>
      <c r="CV6" s="563"/>
      <c r="CW6" s="563"/>
      <c r="CX6" s="563"/>
      <c r="CY6" s="563"/>
      <c r="CZ6" s="563"/>
      <c r="DA6" s="564"/>
      <c r="DB6" s="562">
        <v>91.8</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57731</v>
      </c>
      <c r="BO7" s="420"/>
      <c r="BP7" s="420"/>
      <c r="BQ7" s="420"/>
      <c r="BR7" s="420"/>
      <c r="BS7" s="420"/>
      <c r="BT7" s="420"/>
      <c r="BU7" s="421"/>
      <c r="BV7" s="419">
        <v>38497</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9887873</v>
      </c>
      <c r="CU7" s="420"/>
      <c r="CV7" s="420"/>
      <c r="CW7" s="420"/>
      <c r="CX7" s="420"/>
      <c r="CY7" s="420"/>
      <c r="CZ7" s="420"/>
      <c r="DA7" s="421"/>
      <c r="DB7" s="419">
        <v>9529389</v>
      </c>
      <c r="DC7" s="420"/>
      <c r="DD7" s="420"/>
      <c r="DE7" s="420"/>
      <c r="DF7" s="420"/>
      <c r="DG7" s="420"/>
      <c r="DH7" s="420"/>
      <c r="DI7" s="421"/>
    </row>
    <row r="8" spans="1:119" ht="18.75" customHeight="1" thickBot="1" x14ac:dyDescent="0.2">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104</v>
      </c>
      <c r="AV8" s="478"/>
      <c r="AW8" s="478"/>
      <c r="AX8" s="478"/>
      <c r="AY8" s="433" t="s">
        <v>105</v>
      </c>
      <c r="AZ8" s="434"/>
      <c r="BA8" s="434"/>
      <c r="BB8" s="434"/>
      <c r="BC8" s="434"/>
      <c r="BD8" s="434"/>
      <c r="BE8" s="434"/>
      <c r="BF8" s="434"/>
      <c r="BG8" s="434"/>
      <c r="BH8" s="434"/>
      <c r="BI8" s="434"/>
      <c r="BJ8" s="434"/>
      <c r="BK8" s="434"/>
      <c r="BL8" s="434"/>
      <c r="BM8" s="435"/>
      <c r="BN8" s="419">
        <v>551169</v>
      </c>
      <c r="BO8" s="420"/>
      <c r="BP8" s="420"/>
      <c r="BQ8" s="420"/>
      <c r="BR8" s="420"/>
      <c r="BS8" s="420"/>
      <c r="BT8" s="420"/>
      <c r="BU8" s="421"/>
      <c r="BV8" s="419">
        <v>416783</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0.74</v>
      </c>
      <c r="CU8" s="523"/>
      <c r="CV8" s="523"/>
      <c r="CW8" s="523"/>
      <c r="CX8" s="523"/>
      <c r="CY8" s="523"/>
      <c r="CZ8" s="523"/>
      <c r="DA8" s="524"/>
      <c r="DB8" s="522">
        <v>0.76</v>
      </c>
      <c r="DC8" s="523"/>
      <c r="DD8" s="523"/>
      <c r="DE8" s="523"/>
      <c r="DF8" s="523"/>
      <c r="DG8" s="523"/>
      <c r="DH8" s="523"/>
      <c r="DI8" s="524"/>
    </row>
    <row r="9" spans="1:119" ht="18.75" customHeight="1" thickBot="1" x14ac:dyDescent="0.2">
      <c r="A9" s="181"/>
      <c r="B9" s="551" t="s">
        <v>107</v>
      </c>
      <c r="C9" s="552"/>
      <c r="D9" s="552"/>
      <c r="E9" s="552"/>
      <c r="F9" s="552"/>
      <c r="G9" s="552"/>
      <c r="H9" s="552"/>
      <c r="I9" s="552"/>
      <c r="J9" s="552"/>
      <c r="K9" s="470"/>
      <c r="L9" s="553" t="s">
        <v>108</v>
      </c>
      <c r="M9" s="554"/>
      <c r="N9" s="554"/>
      <c r="O9" s="554"/>
      <c r="P9" s="554"/>
      <c r="Q9" s="555"/>
      <c r="R9" s="556">
        <v>40559</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104</v>
      </c>
      <c r="AV9" s="478"/>
      <c r="AW9" s="478"/>
      <c r="AX9" s="478"/>
      <c r="AY9" s="433" t="s">
        <v>111</v>
      </c>
      <c r="AZ9" s="434"/>
      <c r="BA9" s="434"/>
      <c r="BB9" s="434"/>
      <c r="BC9" s="434"/>
      <c r="BD9" s="434"/>
      <c r="BE9" s="434"/>
      <c r="BF9" s="434"/>
      <c r="BG9" s="434"/>
      <c r="BH9" s="434"/>
      <c r="BI9" s="434"/>
      <c r="BJ9" s="434"/>
      <c r="BK9" s="434"/>
      <c r="BL9" s="434"/>
      <c r="BM9" s="435"/>
      <c r="BN9" s="419">
        <v>134386</v>
      </c>
      <c r="BO9" s="420"/>
      <c r="BP9" s="420"/>
      <c r="BQ9" s="420"/>
      <c r="BR9" s="420"/>
      <c r="BS9" s="420"/>
      <c r="BT9" s="420"/>
      <c r="BU9" s="421"/>
      <c r="BV9" s="419">
        <v>-452737</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8.8000000000000007</v>
      </c>
      <c r="CU9" s="417"/>
      <c r="CV9" s="417"/>
      <c r="CW9" s="417"/>
      <c r="CX9" s="417"/>
      <c r="CY9" s="417"/>
      <c r="CZ9" s="417"/>
      <c r="DA9" s="418"/>
      <c r="DB9" s="416">
        <v>8.6999999999999993</v>
      </c>
      <c r="DC9" s="417"/>
      <c r="DD9" s="417"/>
      <c r="DE9" s="417"/>
      <c r="DF9" s="417"/>
      <c r="DG9" s="417"/>
      <c r="DH9" s="417"/>
      <c r="DI9" s="418"/>
    </row>
    <row r="10" spans="1:119" ht="18.75" customHeight="1" thickBot="1" x14ac:dyDescent="0.2">
      <c r="A10" s="181"/>
      <c r="B10" s="551"/>
      <c r="C10" s="552"/>
      <c r="D10" s="552"/>
      <c r="E10" s="552"/>
      <c r="F10" s="552"/>
      <c r="G10" s="552"/>
      <c r="H10" s="552"/>
      <c r="I10" s="552"/>
      <c r="J10" s="552"/>
      <c r="K10" s="470"/>
      <c r="L10" s="375" t="s">
        <v>113</v>
      </c>
      <c r="M10" s="376"/>
      <c r="N10" s="376"/>
      <c r="O10" s="376"/>
      <c r="P10" s="376"/>
      <c r="Q10" s="377"/>
      <c r="R10" s="372">
        <v>40210</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2234</v>
      </c>
      <c r="BO10" s="420"/>
      <c r="BP10" s="420"/>
      <c r="BQ10" s="420"/>
      <c r="BR10" s="420"/>
      <c r="BS10" s="420"/>
      <c r="BT10" s="420"/>
      <c r="BU10" s="421"/>
      <c r="BV10" s="419">
        <v>2317</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81"/>
      <c r="B12" s="525" t="s">
        <v>123</v>
      </c>
      <c r="C12" s="526"/>
      <c r="D12" s="526"/>
      <c r="E12" s="526"/>
      <c r="F12" s="526"/>
      <c r="G12" s="526"/>
      <c r="H12" s="526"/>
      <c r="I12" s="526"/>
      <c r="J12" s="526"/>
      <c r="K12" s="527"/>
      <c r="L12" s="534" t="s">
        <v>124</v>
      </c>
      <c r="M12" s="535"/>
      <c r="N12" s="535"/>
      <c r="O12" s="535"/>
      <c r="P12" s="535"/>
      <c r="Q12" s="536"/>
      <c r="R12" s="537">
        <v>41056</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405000</v>
      </c>
      <c r="BO12" s="420"/>
      <c r="BP12" s="420"/>
      <c r="BQ12" s="420"/>
      <c r="BR12" s="420"/>
      <c r="BS12" s="420"/>
      <c r="BT12" s="420"/>
      <c r="BU12" s="421"/>
      <c r="BV12" s="419">
        <v>370000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3" t="s">
        <v>130</v>
      </c>
      <c r="N13" s="504"/>
      <c r="O13" s="504"/>
      <c r="P13" s="504"/>
      <c r="Q13" s="505"/>
      <c r="R13" s="506">
        <v>39876</v>
      </c>
      <c r="S13" s="507"/>
      <c r="T13" s="507"/>
      <c r="U13" s="507"/>
      <c r="V13" s="508"/>
      <c r="W13" s="509" t="s">
        <v>131</v>
      </c>
      <c r="X13" s="405"/>
      <c r="Y13" s="405"/>
      <c r="Z13" s="405"/>
      <c r="AA13" s="405"/>
      <c r="AB13" s="406"/>
      <c r="AC13" s="372">
        <v>459</v>
      </c>
      <c r="AD13" s="373"/>
      <c r="AE13" s="373"/>
      <c r="AF13" s="373"/>
      <c r="AG13" s="374"/>
      <c r="AH13" s="372">
        <v>469</v>
      </c>
      <c r="AI13" s="373"/>
      <c r="AJ13" s="373"/>
      <c r="AK13" s="373"/>
      <c r="AL13" s="432"/>
      <c r="AM13" s="476" t="s">
        <v>132</v>
      </c>
      <c r="AN13" s="376"/>
      <c r="AO13" s="376"/>
      <c r="AP13" s="376"/>
      <c r="AQ13" s="376"/>
      <c r="AR13" s="376"/>
      <c r="AS13" s="376"/>
      <c r="AT13" s="377"/>
      <c r="AU13" s="477" t="s">
        <v>104</v>
      </c>
      <c r="AV13" s="478"/>
      <c r="AW13" s="478"/>
      <c r="AX13" s="478"/>
      <c r="AY13" s="433" t="s">
        <v>133</v>
      </c>
      <c r="AZ13" s="434"/>
      <c r="BA13" s="434"/>
      <c r="BB13" s="434"/>
      <c r="BC13" s="434"/>
      <c r="BD13" s="434"/>
      <c r="BE13" s="434"/>
      <c r="BF13" s="434"/>
      <c r="BG13" s="434"/>
      <c r="BH13" s="434"/>
      <c r="BI13" s="434"/>
      <c r="BJ13" s="434"/>
      <c r="BK13" s="434"/>
      <c r="BL13" s="434"/>
      <c r="BM13" s="435"/>
      <c r="BN13" s="419">
        <v>-268380</v>
      </c>
      <c r="BO13" s="420"/>
      <c r="BP13" s="420"/>
      <c r="BQ13" s="420"/>
      <c r="BR13" s="420"/>
      <c r="BS13" s="420"/>
      <c r="BT13" s="420"/>
      <c r="BU13" s="421"/>
      <c r="BV13" s="419">
        <v>-820420</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4.2</v>
      </c>
      <c r="CU13" s="417"/>
      <c r="CV13" s="417"/>
      <c r="CW13" s="417"/>
      <c r="CX13" s="417"/>
      <c r="CY13" s="417"/>
      <c r="CZ13" s="417"/>
      <c r="DA13" s="418"/>
      <c r="DB13" s="416">
        <v>4</v>
      </c>
      <c r="DC13" s="417"/>
      <c r="DD13" s="417"/>
      <c r="DE13" s="417"/>
      <c r="DF13" s="417"/>
      <c r="DG13" s="417"/>
      <c r="DH13" s="417"/>
      <c r="DI13" s="418"/>
    </row>
    <row r="14" spans="1:119" ht="18.75" customHeight="1" thickBot="1" x14ac:dyDescent="0.2">
      <c r="A14" s="181"/>
      <c r="B14" s="528"/>
      <c r="C14" s="529"/>
      <c r="D14" s="529"/>
      <c r="E14" s="529"/>
      <c r="F14" s="529"/>
      <c r="G14" s="529"/>
      <c r="H14" s="529"/>
      <c r="I14" s="529"/>
      <c r="J14" s="529"/>
      <c r="K14" s="530"/>
      <c r="L14" s="493" t="s">
        <v>135</v>
      </c>
      <c r="M14" s="546"/>
      <c r="N14" s="546"/>
      <c r="O14" s="546"/>
      <c r="P14" s="546"/>
      <c r="Q14" s="547"/>
      <c r="R14" s="506">
        <v>41283</v>
      </c>
      <c r="S14" s="507"/>
      <c r="T14" s="507"/>
      <c r="U14" s="507"/>
      <c r="V14" s="508"/>
      <c r="W14" s="510"/>
      <c r="X14" s="408"/>
      <c r="Y14" s="408"/>
      <c r="Z14" s="408"/>
      <c r="AA14" s="408"/>
      <c r="AB14" s="409"/>
      <c r="AC14" s="499">
        <v>2.4</v>
      </c>
      <c r="AD14" s="500"/>
      <c r="AE14" s="500"/>
      <c r="AF14" s="500"/>
      <c r="AG14" s="501"/>
      <c r="AH14" s="499">
        <v>2.5</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3" t="s">
        <v>130</v>
      </c>
      <c r="N15" s="504"/>
      <c r="O15" s="504"/>
      <c r="P15" s="504"/>
      <c r="Q15" s="505"/>
      <c r="R15" s="506">
        <v>40182</v>
      </c>
      <c r="S15" s="507"/>
      <c r="T15" s="507"/>
      <c r="U15" s="507"/>
      <c r="V15" s="508"/>
      <c r="W15" s="509" t="s">
        <v>137</v>
      </c>
      <c r="X15" s="405"/>
      <c r="Y15" s="405"/>
      <c r="Z15" s="405"/>
      <c r="AA15" s="405"/>
      <c r="AB15" s="406"/>
      <c r="AC15" s="372">
        <v>7381</v>
      </c>
      <c r="AD15" s="373"/>
      <c r="AE15" s="373"/>
      <c r="AF15" s="373"/>
      <c r="AG15" s="374"/>
      <c r="AH15" s="372">
        <v>7291</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6160043</v>
      </c>
      <c r="BO15" s="449"/>
      <c r="BP15" s="449"/>
      <c r="BQ15" s="449"/>
      <c r="BR15" s="449"/>
      <c r="BS15" s="449"/>
      <c r="BT15" s="449"/>
      <c r="BU15" s="450"/>
      <c r="BV15" s="448">
        <v>5725820</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38</v>
      </c>
      <c r="AD16" s="500"/>
      <c r="AE16" s="500"/>
      <c r="AF16" s="500"/>
      <c r="AG16" s="501"/>
      <c r="AH16" s="499">
        <v>38.4</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8145619</v>
      </c>
      <c r="BO16" s="420"/>
      <c r="BP16" s="420"/>
      <c r="BQ16" s="420"/>
      <c r="BR16" s="420"/>
      <c r="BS16" s="420"/>
      <c r="BT16" s="420"/>
      <c r="BU16" s="421"/>
      <c r="BV16" s="419">
        <v>7765499</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11571</v>
      </c>
      <c r="AD17" s="373"/>
      <c r="AE17" s="373"/>
      <c r="AF17" s="373"/>
      <c r="AG17" s="374"/>
      <c r="AH17" s="372">
        <v>11222</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7818031</v>
      </c>
      <c r="BO17" s="420"/>
      <c r="BP17" s="420"/>
      <c r="BQ17" s="420"/>
      <c r="BR17" s="420"/>
      <c r="BS17" s="420"/>
      <c r="BT17" s="420"/>
      <c r="BU17" s="421"/>
      <c r="BV17" s="419">
        <v>7252728</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81"/>
      <c r="B18" s="469" t="s">
        <v>147</v>
      </c>
      <c r="C18" s="470"/>
      <c r="D18" s="470"/>
      <c r="E18" s="471"/>
      <c r="F18" s="471"/>
      <c r="G18" s="471"/>
      <c r="H18" s="471"/>
      <c r="I18" s="471"/>
      <c r="J18" s="471"/>
      <c r="K18" s="471"/>
      <c r="L18" s="472">
        <v>107.01</v>
      </c>
      <c r="M18" s="472"/>
      <c r="N18" s="472"/>
      <c r="O18" s="472"/>
      <c r="P18" s="472"/>
      <c r="Q18" s="472"/>
      <c r="R18" s="473"/>
      <c r="S18" s="473"/>
      <c r="T18" s="473"/>
      <c r="U18" s="473"/>
      <c r="V18" s="474"/>
      <c r="W18" s="490"/>
      <c r="X18" s="491"/>
      <c r="Y18" s="491"/>
      <c r="Z18" s="491"/>
      <c r="AA18" s="491"/>
      <c r="AB18" s="515"/>
      <c r="AC18" s="389">
        <v>59.6</v>
      </c>
      <c r="AD18" s="390"/>
      <c r="AE18" s="390"/>
      <c r="AF18" s="390"/>
      <c r="AG18" s="475"/>
      <c r="AH18" s="389">
        <v>59.1</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8861849</v>
      </c>
      <c r="BO18" s="420"/>
      <c r="BP18" s="420"/>
      <c r="BQ18" s="420"/>
      <c r="BR18" s="420"/>
      <c r="BS18" s="420"/>
      <c r="BT18" s="420"/>
      <c r="BU18" s="421"/>
      <c r="BV18" s="419">
        <v>8705399</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81"/>
      <c r="B19" s="469" t="s">
        <v>149</v>
      </c>
      <c r="C19" s="470"/>
      <c r="D19" s="470"/>
      <c r="E19" s="471"/>
      <c r="F19" s="471"/>
      <c r="G19" s="471"/>
      <c r="H19" s="471"/>
      <c r="I19" s="471"/>
      <c r="J19" s="471"/>
      <c r="K19" s="471"/>
      <c r="L19" s="479">
        <v>379</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11481986</v>
      </c>
      <c r="BO19" s="420"/>
      <c r="BP19" s="420"/>
      <c r="BQ19" s="420"/>
      <c r="BR19" s="420"/>
      <c r="BS19" s="420"/>
      <c r="BT19" s="420"/>
      <c r="BU19" s="421"/>
      <c r="BV19" s="419">
        <v>11220654</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81"/>
      <c r="B20" s="469" t="s">
        <v>151</v>
      </c>
      <c r="C20" s="470"/>
      <c r="D20" s="470"/>
      <c r="E20" s="471"/>
      <c r="F20" s="471"/>
      <c r="G20" s="471"/>
      <c r="H20" s="471"/>
      <c r="I20" s="471"/>
      <c r="J20" s="471"/>
      <c r="K20" s="471"/>
      <c r="L20" s="479">
        <v>15382</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9702550</v>
      </c>
      <c r="BO22" s="449"/>
      <c r="BP22" s="449"/>
      <c r="BQ22" s="449"/>
      <c r="BR22" s="449"/>
      <c r="BS22" s="449"/>
      <c r="BT22" s="449"/>
      <c r="BU22" s="450"/>
      <c r="BV22" s="448">
        <v>10332270</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8261550</v>
      </c>
      <c r="BO23" s="420"/>
      <c r="BP23" s="420"/>
      <c r="BQ23" s="420"/>
      <c r="BR23" s="420"/>
      <c r="BS23" s="420"/>
      <c r="BT23" s="420"/>
      <c r="BU23" s="421"/>
      <c r="BV23" s="419">
        <v>8706347</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81"/>
      <c r="B24" s="398"/>
      <c r="C24" s="399"/>
      <c r="D24" s="400"/>
      <c r="E24" s="375" t="s">
        <v>161</v>
      </c>
      <c r="F24" s="376"/>
      <c r="G24" s="376"/>
      <c r="H24" s="376"/>
      <c r="I24" s="376"/>
      <c r="J24" s="376"/>
      <c r="K24" s="377"/>
      <c r="L24" s="372">
        <v>1</v>
      </c>
      <c r="M24" s="373"/>
      <c r="N24" s="373"/>
      <c r="O24" s="373"/>
      <c r="P24" s="374"/>
      <c r="Q24" s="372">
        <v>8900</v>
      </c>
      <c r="R24" s="373"/>
      <c r="S24" s="373"/>
      <c r="T24" s="373"/>
      <c r="U24" s="373"/>
      <c r="V24" s="374"/>
      <c r="W24" s="462"/>
      <c r="X24" s="399"/>
      <c r="Y24" s="400"/>
      <c r="Z24" s="375" t="s">
        <v>162</v>
      </c>
      <c r="AA24" s="376"/>
      <c r="AB24" s="376"/>
      <c r="AC24" s="376"/>
      <c r="AD24" s="376"/>
      <c r="AE24" s="376"/>
      <c r="AF24" s="376"/>
      <c r="AG24" s="377"/>
      <c r="AH24" s="372">
        <v>332</v>
      </c>
      <c r="AI24" s="373"/>
      <c r="AJ24" s="373"/>
      <c r="AK24" s="373"/>
      <c r="AL24" s="374"/>
      <c r="AM24" s="372">
        <v>1012600</v>
      </c>
      <c r="AN24" s="373"/>
      <c r="AO24" s="373"/>
      <c r="AP24" s="373"/>
      <c r="AQ24" s="373"/>
      <c r="AR24" s="374"/>
      <c r="AS24" s="372">
        <v>3050</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4106103</v>
      </c>
      <c r="BO24" s="420"/>
      <c r="BP24" s="420"/>
      <c r="BQ24" s="420"/>
      <c r="BR24" s="420"/>
      <c r="BS24" s="420"/>
      <c r="BT24" s="420"/>
      <c r="BU24" s="421"/>
      <c r="BV24" s="419">
        <v>4368447</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81"/>
      <c r="B25" s="398"/>
      <c r="C25" s="399"/>
      <c r="D25" s="400"/>
      <c r="E25" s="375" t="s">
        <v>164</v>
      </c>
      <c r="F25" s="376"/>
      <c r="G25" s="376"/>
      <c r="H25" s="376"/>
      <c r="I25" s="376"/>
      <c r="J25" s="376"/>
      <c r="K25" s="377"/>
      <c r="L25" s="372">
        <v>2</v>
      </c>
      <c r="M25" s="373"/>
      <c r="N25" s="373"/>
      <c r="O25" s="373"/>
      <c r="P25" s="374"/>
      <c r="Q25" s="372">
        <v>6800</v>
      </c>
      <c r="R25" s="373"/>
      <c r="S25" s="373"/>
      <c r="T25" s="373"/>
      <c r="U25" s="373"/>
      <c r="V25" s="374"/>
      <c r="W25" s="462"/>
      <c r="X25" s="399"/>
      <c r="Y25" s="400"/>
      <c r="Z25" s="375" t="s">
        <v>165</v>
      </c>
      <c r="AA25" s="376"/>
      <c r="AB25" s="376"/>
      <c r="AC25" s="376"/>
      <c r="AD25" s="376"/>
      <c r="AE25" s="376"/>
      <c r="AF25" s="376"/>
      <c r="AG25" s="377"/>
      <c r="AH25" s="372">
        <v>55</v>
      </c>
      <c r="AI25" s="373"/>
      <c r="AJ25" s="373"/>
      <c r="AK25" s="373"/>
      <c r="AL25" s="374"/>
      <c r="AM25" s="372">
        <v>172590</v>
      </c>
      <c r="AN25" s="373"/>
      <c r="AO25" s="373"/>
      <c r="AP25" s="373"/>
      <c r="AQ25" s="373"/>
      <c r="AR25" s="374"/>
      <c r="AS25" s="372">
        <v>3138</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337977</v>
      </c>
      <c r="BO25" s="449"/>
      <c r="BP25" s="449"/>
      <c r="BQ25" s="449"/>
      <c r="BR25" s="449"/>
      <c r="BS25" s="449"/>
      <c r="BT25" s="449"/>
      <c r="BU25" s="450"/>
      <c r="BV25" s="448">
        <v>367268</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81"/>
      <c r="B26" s="398"/>
      <c r="C26" s="399"/>
      <c r="D26" s="400"/>
      <c r="E26" s="375" t="s">
        <v>167</v>
      </c>
      <c r="F26" s="376"/>
      <c r="G26" s="376"/>
      <c r="H26" s="376"/>
      <c r="I26" s="376"/>
      <c r="J26" s="376"/>
      <c r="K26" s="377"/>
      <c r="L26" s="372">
        <v>1</v>
      </c>
      <c r="M26" s="373"/>
      <c r="N26" s="373"/>
      <c r="O26" s="373"/>
      <c r="P26" s="374"/>
      <c r="Q26" s="372">
        <v>6000</v>
      </c>
      <c r="R26" s="373"/>
      <c r="S26" s="373"/>
      <c r="T26" s="373"/>
      <c r="U26" s="373"/>
      <c r="V26" s="374"/>
      <c r="W26" s="462"/>
      <c r="X26" s="399"/>
      <c r="Y26" s="400"/>
      <c r="Z26" s="375" t="s">
        <v>168</v>
      </c>
      <c r="AA26" s="430"/>
      <c r="AB26" s="430"/>
      <c r="AC26" s="430"/>
      <c r="AD26" s="430"/>
      <c r="AE26" s="430"/>
      <c r="AF26" s="430"/>
      <c r="AG26" s="431"/>
      <c r="AH26" s="372">
        <v>16</v>
      </c>
      <c r="AI26" s="373"/>
      <c r="AJ26" s="373"/>
      <c r="AK26" s="373"/>
      <c r="AL26" s="374"/>
      <c r="AM26" s="372">
        <v>49040</v>
      </c>
      <c r="AN26" s="373"/>
      <c r="AO26" s="373"/>
      <c r="AP26" s="373"/>
      <c r="AQ26" s="373"/>
      <c r="AR26" s="374"/>
      <c r="AS26" s="372">
        <v>3065</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81"/>
      <c r="B27" s="398"/>
      <c r="C27" s="399"/>
      <c r="D27" s="400"/>
      <c r="E27" s="375" t="s">
        <v>170</v>
      </c>
      <c r="F27" s="376"/>
      <c r="G27" s="376"/>
      <c r="H27" s="376"/>
      <c r="I27" s="376"/>
      <c r="J27" s="376"/>
      <c r="K27" s="377"/>
      <c r="L27" s="372">
        <v>1</v>
      </c>
      <c r="M27" s="373"/>
      <c r="N27" s="373"/>
      <c r="O27" s="373"/>
      <c r="P27" s="374"/>
      <c r="Q27" s="372">
        <v>4000</v>
      </c>
      <c r="R27" s="373"/>
      <c r="S27" s="373"/>
      <c r="T27" s="373"/>
      <c r="U27" s="373"/>
      <c r="V27" s="374"/>
      <c r="W27" s="462"/>
      <c r="X27" s="399"/>
      <c r="Y27" s="400"/>
      <c r="Z27" s="375" t="s">
        <v>171</v>
      </c>
      <c r="AA27" s="376"/>
      <c r="AB27" s="376"/>
      <c r="AC27" s="376"/>
      <c r="AD27" s="376"/>
      <c r="AE27" s="376"/>
      <c r="AF27" s="376"/>
      <c r="AG27" s="377"/>
      <c r="AH27" s="372" t="s">
        <v>122</v>
      </c>
      <c r="AI27" s="373"/>
      <c r="AJ27" s="373"/>
      <c r="AK27" s="373"/>
      <c r="AL27" s="374"/>
      <c r="AM27" s="372" t="s">
        <v>122</v>
      </c>
      <c r="AN27" s="373"/>
      <c r="AO27" s="373"/>
      <c r="AP27" s="373"/>
      <c r="AQ27" s="373"/>
      <c r="AR27" s="374"/>
      <c r="AS27" s="372" t="s">
        <v>122</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81"/>
      <c r="B28" s="398"/>
      <c r="C28" s="399"/>
      <c r="D28" s="400"/>
      <c r="E28" s="375" t="s">
        <v>173</v>
      </c>
      <c r="F28" s="376"/>
      <c r="G28" s="376"/>
      <c r="H28" s="376"/>
      <c r="I28" s="376"/>
      <c r="J28" s="376"/>
      <c r="K28" s="377"/>
      <c r="L28" s="372">
        <v>1</v>
      </c>
      <c r="M28" s="373"/>
      <c r="N28" s="373"/>
      <c r="O28" s="373"/>
      <c r="P28" s="374"/>
      <c r="Q28" s="372">
        <v>3200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2597098</v>
      </c>
      <c r="BO28" s="449"/>
      <c r="BP28" s="449"/>
      <c r="BQ28" s="449"/>
      <c r="BR28" s="449"/>
      <c r="BS28" s="449"/>
      <c r="BT28" s="449"/>
      <c r="BU28" s="450"/>
      <c r="BV28" s="448">
        <v>2789864</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81"/>
      <c r="B29" s="398"/>
      <c r="C29" s="399"/>
      <c r="D29" s="400"/>
      <c r="E29" s="375" t="s">
        <v>176</v>
      </c>
      <c r="F29" s="376"/>
      <c r="G29" s="376"/>
      <c r="H29" s="376"/>
      <c r="I29" s="376"/>
      <c r="J29" s="376"/>
      <c r="K29" s="377"/>
      <c r="L29" s="372">
        <v>16</v>
      </c>
      <c r="M29" s="373"/>
      <c r="N29" s="373"/>
      <c r="O29" s="373"/>
      <c r="P29" s="374"/>
      <c r="Q29" s="372">
        <v>3000</v>
      </c>
      <c r="R29" s="373"/>
      <c r="S29" s="373"/>
      <c r="T29" s="373"/>
      <c r="U29" s="373"/>
      <c r="V29" s="374"/>
      <c r="W29" s="463"/>
      <c r="X29" s="464"/>
      <c r="Y29" s="465"/>
      <c r="Z29" s="375" t="s">
        <v>177</v>
      </c>
      <c r="AA29" s="376"/>
      <c r="AB29" s="376"/>
      <c r="AC29" s="376"/>
      <c r="AD29" s="376"/>
      <c r="AE29" s="376"/>
      <c r="AF29" s="376"/>
      <c r="AG29" s="377"/>
      <c r="AH29" s="372">
        <v>332</v>
      </c>
      <c r="AI29" s="373"/>
      <c r="AJ29" s="373"/>
      <c r="AK29" s="373"/>
      <c r="AL29" s="374"/>
      <c r="AM29" s="372">
        <v>1012600</v>
      </c>
      <c r="AN29" s="373"/>
      <c r="AO29" s="373"/>
      <c r="AP29" s="373"/>
      <c r="AQ29" s="373"/>
      <c r="AR29" s="374"/>
      <c r="AS29" s="372">
        <v>3050</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750506</v>
      </c>
      <c r="BO29" s="420"/>
      <c r="BP29" s="420"/>
      <c r="BQ29" s="420"/>
      <c r="BR29" s="420"/>
      <c r="BS29" s="420"/>
      <c r="BT29" s="420"/>
      <c r="BU29" s="421"/>
      <c r="BV29" s="419">
        <v>704252</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100.3</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2759291</v>
      </c>
      <c r="BO30" s="454"/>
      <c r="BP30" s="454"/>
      <c r="BQ30" s="454"/>
      <c r="BR30" s="454"/>
      <c r="BS30" s="454"/>
      <c r="BT30" s="454"/>
      <c r="BU30" s="455"/>
      <c r="BV30" s="453">
        <v>2481086</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15">
      <c r="A33" s="181"/>
      <c r="B33" s="205"/>
      <c r="C33" s="371" t="s">
        <v>186</v>
      </c>
      <c r="D33" s="371"/>
      <c r="E33" s="370" t="s">
        <v>187</v>
      </c>
      <c r="F33" s="370"/>
      <c r="G33" s="370"/>
      <c r="H33" s="370"/>
      <c r="I33" s="370"/>
      <c r="J33" s="370"/>
      <c r="K33" s="370"/>
      <c r="L33" s="370"/>
      <c r="M33" s="370"/>
      <c r="N33" s="370"/>
      <c r="O33" s="370"/>
      <c r="P33" s="370"/>
      <c r="Q33" s="370"/>
      <c r="R33" s="370"/>
      <c r="S33" s="370"/>
      <c r="T33" s="206"/>
      <c r="U33" s="371" t="s">
        <v>186</v>
      </c>
      <c r="V33" s="371"/>
      <c r="W33" s="370" t="s">
        <v>187</v>
      </c>
      <c r="X33" s="370"/>
      <c r="Y33" s="370"/>
      <c r="Z33" s="370"/>
      <c r="AA33" s="370"/>
      <c r="AB33" s="370"/>
      <c r="AC33" s="370"/>
      <c r="AD33" s="370"/>
      <c r="AE33" s="370"/>
      <c r="AF33" s="370"/>
      <c r="AG33" s="370"/>
      <c r="AH33" s="370"/>
      <c r="AI33" s="370"/>
      <c r="AJ33" s="370"/>
      <c r="AK33" s="370"/>
      <c r="AL33" s="206"/>
      <c r="AM33" s="371" t="s">
        <v>186</v>
      </c>
      <c r="AN33" s="371"/>
      <c r="AO33" s="370" t="s">
        <v>187</v>
      </c>
      <c r="AP33" s="370"/>
      <c r="AQ33" s="370"/>
      <c r="AR33" s="370"/>
      <c r="AS33" s="370"/>
      <c r="AT33" s="370"/>
      <c r="AU33" s="370"/>
      <c r="AV33" s="370"/>
      <c r="AW33" s="370"/>
      <c r="AX33" s="370"/>
      <c r="AY33" s="370"/>
      <c r="AZ33" s="370"/>
      <c r="BA33" s="370"/>
      <c r="BB33" s="370"/>
      <c r="BC33" s="370"/>
      <c r="BD33" s="207"/>
      <c r="BE33" s="370" t="s">
        <v>188</v>
      </c>
      <c r="BF33" s="370"/>
      <c r="BG33" s="370" t="s">
        <v>189</v>
      </c>
      <c r="BH33" s="370"/>
      <c r="BI33" s="370"/>
      <c r="BJ33" s="370"/>
      <c r="BK33" s="370"/>
      <c r="BL33" s="370"/>
      <c r="BM33" s="370"/>
      <c r="BN33" s="370"/>
      <c r="BO33" s="370"/>
      <c r="BP33" s="370"/>
      <c r="BQ33" s="370"/>
      <c r="BR33" s="370"/>
      <c r="BS33" s="370"/>
      <c r="BT33" s="370"/>
      <c r="BU33" s="370"/>
      <c r="BV33" s="207"/>
      <c r="BW33" s="371" t="s">
        <v>188</v>
      </c>
      <c r="BX33" s="371"/>
      <c r="BY33" s="370" t="s">
        <v>190</v>
      </c>
      <c r="BZ33" s="370"/>
      <c r="CA33" s="370"/>
      <c r="CB33" s="370"/>
      <c r="CC33" s="370"/>
      <c r="CD33" s="370"/>
      <c r="CE33" s="370"/>
      <c r="CF33" s="370"/>
      <c r="CG33" s="370"/>
      <c r="CH33" s="370"/>
      <c r="CI33" s="370"/>
      <c r="CJ33" s="370"/>
      <c r="CK33" s="370"/>
      <c r="CL33" s="370"/>
      <c r="CM33" s="370"/>
      <c r="CN33" s="206"/>
      <c r="CO33" s="371" t="s">
        <v>186</v>
      </c>
      <c r="CP33" s="371"/>
      <c r="CQ33" s="370" t="s">
        <v>191</v>
      </c>
      <c r="CR33" s="370"/>
      <c r="CS33" s="370"/>
      <c r="CT33" s="370"/>
      <c r="CU33" s="370"/>
      <c r="CV33" s="370"/>
      <c r="CW33" s="370"/>
      <c r="CX33" s="370"/>
      <c r="CY33" s="370"/>
      <c r="CZ33" s="370"/>
      <c r="DA33" s="370"/>
      <c r="DB33" s="370"/>
      <c r="DC33" s="370"/>
      <c r="DD33" s="370"/>
      <c r="DE33" s="370"/>
      <c r="DF33" s="206"/>
      <c r="DG33" s="369" t="s">
        <v>192</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3</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81"/>
      <c r="AM34" s="367">
        <f>IF(AO34="","",MAX(C34:D43,U34:V43)+1)</f>
        <v>6</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81"/>
      <c r="BE34" s="367" t="str">
        <f>IF(BG34="","",MAX(C34:D43,U34:V43,AM34:AN43)+1)</f>
        <v/>
      </c>
      <c r="BF34" s="367"/>
      <c r="BG34" s="368"/>
      <c r="BH34" s="368"/>
      <c r="BI34" s="368"/>
      <c r="BJ34" s="368"/>
      <c r="BK34" s="368"/>
      <c r="BL34" s="368"/>
      <c r="BM34" s="368"/>
      <c r="BN34" s="368"/>
      <c r="BO34" s="368"/>
      <c r="BP34" s="368"/>
      <c r="BQ34" s="368"/>
      <c r="BR34" s="368"/>
      <c r="BS34" s="368"/>
      <c r="BT34" s="368"/>
      <c r="BU34" s="368"/>
      <c r="BV34" s="181"/>
      <c r="BW34" s="367">
        <f>IF(BY34="","",MAX(C34:D43,U34:V43,AM34:AN43,BE34:BF43)+1)</f>
        <v>8</v>
      </c>
      <c r="BX34" s="367"/>
      <c r="BY34" s="368" t="str">
        <f>IF('各会計、関係団体の財政状況及び健全化判断比率'!B68="","",'各会計、関係団体の財政状況及び健全化判断比率'!B68)</f>
        <v>三重県三重郡老人福祉施設組合（一般会計）</v>
      </c>
      <c r="BZ34" s="368"/>
      <c r="CA34" s="368"/>
      <c r="CB34" s="368"/>
      <c r="CC34" s="368"/>
      <c r="CD34" s="368"/>
      <c r="CE34" s="368"/>
      <c r="CF34" s="368"/>
      <c r="CG34" s="368"/>
      <c r="CH34" s="368"/>
      <c r="CI34" s="368"/>
      <c r="CJ34" s="368"/>
      <c r="CK34" s="368"/>
      <c r="CL34" s="368"/>
      <c r="CM34" s="368"/>
      <c r="CN34" s="181"/>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f>IF(E35="","",C34+1)</f>
        <v>2</v>
      </c>
      <c r="D35" s="367"/>
      <c r="E35" s="368" t="str">
        <f>IF('各会計、関係団体の財政状況及び健全化判断比率'!B8="","",'各会計、関係団体の財政状況及び健全化判断比率'!B8)</f>
        <v>土地取得特別会計</v>
      </c>
      <c r="F35" s="368"/>
      <c r="G35" s="368"/>
      <c r="H35" s="368"/>
      <c r="I35" s="368"/>
      <c r="J35" s="368"/>
      <c r="K35" s="368"/>
      <c r="L35" s="368"/>
      <c r="M35" s="368"/>
      <c r="N35" s="368"/>
      <c r="O35" s="368"/>
      <c r="P35" s="368"/>
      <c r="Q35" s="368"/>
      <c r="R35" s="368"/>
      <c r="S35" s="368"/>
      <c r="T35" s="181"/>
      <c r="U35" s="367">
        <f>IF(W35="","",U34+1)</f>
        <v>4</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81"/>
      <c r="AM35" s="367">
        <f t="shared" ref="AM35:AM43" si="0">IF(AO35="","",AM34+1)</f>
        <v>7</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9</v>
      </c>
      <c r="BX35" s="367"/>
      <c r="BY35" s="368" t="str">
        <f>IF('各会計、関係団体の財政状況及び健全化判断比率'!B69="","",'各会計、関係団体の財政状況及び健全化判断比率'!B69)</f>
        <v>（介護サービス事業特別会計）</v>
      </c>
      <c r="BZ35" s="368"/>
      <c r="CA35" s="368"/>
      <c r="CB35" s="368"/>
      <c r="CC35" s="368"/>
      <c r="CD35" s="368"/>
      <c r="CE35" s="368"/>
      <c r="CF35" s="368"/>
      <c r="CG35" s="368"/>
      <c r="CH35" s="368"/>
      <c r="CI35" s="368"/>
      <c r="CJ35" s="368"/>
      <c r="CK35" s="368"/>
      <c r="CL35" s="368"/>
      <c r="CM35" s="368"/>
      <c r="CN35" s="181"/>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5</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t="str">
        <f t="shared" si="2"/>
        <v/>
      </c>
      <c r="BX36" s="367"/>
      <c r="BY36" s="368" t="str">
        <f>IF('各会計、関係団体の財政状況及び健全化判断比率'!B70="","",'各会計、関係団体の財政状況及び健全化判断比率'!B70)</f>
        <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t="e">
        <f t="shared" si="2"/>
        <v>#VALUE!</v>
      </c>
      <c r="BX37" s="367"/>
      <c r="BY37" s="368" t="str">
        <f>IF('各会計、関係団体の財政状況及び健全化判断比率'!B71="","",'各会計、関係団体の財政状況及び健全化判断比率'!B71)</f>
        <v>朝明広域衛生組合（一般会計）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t="str">
        <f t="shared" si="2"/>
        <v/>
      </c>
      <c r="BX38" s="367"/>
      <c r="BY38" s="368" t="str">
        <f>IF('各会計、関係団体の財政状況及び健全化判断比率'!B72="","",'各会計、関係団体の財政状況及び健全化判断比率'!B72)</f>
        <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t="e">
        <f t="shared" si="2"/>
        <v>#VALUE!</v>
      </c>
      <c r="BX39" s="367"/>
      <c r="BY39" s="368" t="str">
        <f>IF('各会計、関係団体の財政状況及び健全化判断比率'!B73="","",'各会計、関係団体の財政状況及び健全化判断比率'!B73)</f>
        <v>三重県市町総合事務組合（一般会計）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t="e">
        <f t="shared" si="2"/>
        <v>#VALUE!</v>
      </c>
      <c r="BX40" s="367"/>
      <c r="BY40" s="368" t="str">
        <f>IF('各会計、関係団体の財政状況及び健全化判断比率'!B74="","",'各会計、関係団体の財政状況及び健全化判断比率'!B74)</f>
        <v>（共同研修特別会計）</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e">
        <f t="shared" si="2"/>
        <v>#VALUE!</v>
      </c>
      <c r="BX41" s="367"/>
      <c r="BY41" s="368" t="str">
        <f>IF('各会計、関係団体の財政状況及び健全化判断比率'!B75="","",'各会計、関係団体の財政状況及び健全化判断比率'!B75)</f>
        <v>（デジタル地図特別会計）</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e">
        <f t="shared" si="2"/>
        <v>#VALUE!</v>
      </c>
      <c r="BX42" s="367"/>
      <c r="BY42" s="368" t="str">
        <f>IF('各会計、関係団体の財政状況及び健全化判断比率'!B76="","",'各会計、関係団体の財政状況及び健全化判断比率'!B76)</f>
        <v>（物品特別会計）</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e">
        <f t="shared" si="2"/>
        <v>#VALUE!</v>
      </c>
      <c r="BX43" s="367"/>
      <c r="BY43" s="368" t="str">
        <f>IF('各会計、関係団体の財政状況及び健全化判断比率'!B77="","",'各会計、関係団体の財政状況及び健全化判断比率'!B77)</f>
        <v>（退職手当特別会計）</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wRXQTMazafebf8U1kaM27R4vGbwFNZZpoUtnGXkxxB8WASeuecMptWq6ruQTnfEwliR7MEIi7SCn2UDT7uWNkA==" saltValue="sMuYryyGW1syQXOfLWWg8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51" t="s">
        <v>534</v>
      </c>
      <c r="D34" s="1151"/>
      <c r="E34" s="1152"/>
      <c r="F34" s="32">
        <v>0</v>
      </c>
      <c r="G34" s="33">
        <v>0</v>
      </c>
      <c r="H34" s="33">
        <v>0</v>
      </c>
      <c r="I34" s="33">
        <v>0</v>
      </c>
      <c r="J34" s="34" t="s">
        <v>535</v>
      </c>
      <c r="K34" s="22"/>
      <c r="L34" s="22"/>
      <c r="M34" s="22"/>
      <c r="N34" s="22"/>
      <c r="O34" s="22"/>
      <c r="P34" s="22"/>
    </row>
    <row r="35" spans="1:16" ht="39" customHeight="1" x14ac:dyDescent="0.15">
      <c r="A35" s="22"/>
      <c r="B35" s="35"/>
      <c r="C35" s="1145" t="s">
        <v>536</v>
      </c>
      <c r="D35" s="1146"/>
      <c r="E35" s="1147"/>
      <c r="F35" s="36">
        <v>9.14</v>
      </c>
      <c r="G35" s="37">
        <v>7.43</v>
      </c>
      <c r="H35" s="37">
        <v>7.33</v>
      </c>
      <c r="I35" s="37">
        <v>7.51</v>
      </c>
      <c r="J35" s="38">
        <v>7.8</v>
      </c>
      <c r="K35" s="22"/>
      <c r="L35" s="22"/>
      <c r="M35" s="22"/>
      <c r="N35" s="22"/>
      <c r="O35" s="22"/>
      <c r="P35" s="22"/>
    </row>
    <row r="36" spans="1:16" ht="39" customHeight="1" x14ac:dyDescent="0.15">
      <c r="A36" s="22"/>
      <c r="B36" s="35"/>
      <c r="C36" s="1145" t="s">
        <v>537</v>
      </c>
      <c r="D36" s="1146"/>
      <c r="E36" s="1147"/>
      <c r="F36" s="36">
        <v>6.54</v>
      </c>
      <c r="G36" s="37">
        <v>6.37</v>
      </c>
      <c r="H36" s="37">
        <v>6.93</v>
      </c>
      <c r="I36" s="37">
        <v>8.3000000000000007</v>
      </c>
      <c r="J36" s="38">
        <v>7.77</v>
      </c>
      <c r="K36" s="22"/>
      <c r="L36" s="22"/>
      <c r="M36" s="22"/>
      <c r="N36" s="22"/>
      <c r="O36" s="22"/>
      <c r="P36" s="22"/>
    </row>
    <row r="37" spans="1:16" ht="39" customHeight="1" x14ac:dyDescent="0.15">
      <c r="A37" s="22"/>
      <c r="B37" s="35"/>
      <c r="C37" s="1145" t="s">
        <v>538</v>
      </c>
      <c r="D37" s="1146"/>
      <c r="E37" s="1147"/>
      <c r="F37" s="36">
        <v>5.51</v>
      </c>
      <c r="G37" s="37">
        <v>4.9400000000000004</v>
      </c>
      <c r="H37" s="37">
        <v>8.8699999999999992</v>
      </c>
      <c r="I37" s="37">
        <v>4.37</v>
      </c>
      <c r="J37" s="38">
        <v>5.63</v>
      </c>
      <c r="K37" s="22"/>
      <c r="L37" s="22"/>
      <c r="M37" s="22"/>
      <c r="N37" s="22"/>
      <c r="O37" s="22"/>
      <c r="P37" s="22"/>
    </row>
    <row r="38" spans="1:16" ht="39" customHeight="1" x14ac:dyDescent="0.15">
      <c r="A38" s="22"/>
      <c r="B38" s="35"/>
      <c r="C38" s="1145" t="s">
        <v>539</v>
      </c>
      <c r="D38" s="1146"/>
      <c r="E38" s="1147"/>
      <c r="F38" s="36">
        <v>3.51</v>
      </c>
      <c r="G38" s="37">
        <v>2.91</v>
      </c>
      <c r="H38" s="37">
        <v>2.2000000000000002</v>
      </c>
      <c r="I38" s="37">
        <v>2.2999999999999998</v>
      </c>
      <c r="J38" s="38">
        <v>2.11</v>
      </c>
      <c r="K38" s="22"/>
      <c r="L38" s="22"/>
      <c r="M38" s="22"/>
      <c r="N38" s="22"/>
      <c r="O38" s="22"/>
      <c r="P38" s="22"/>
    </row>
    <row r="39" spans="1:16" ht="39" customHeight="1" x14ac:dyDescent="0.15">
      <c r="A39" s="22"/>
      <c r="B39" s="35"/>
      <c r="C39" s="1145" t="s">
        <v>540</v>
      </c>
      <c r="D39" s="1146"/>
      <c r="E39" s="1147"/>
      <c r="F39" s="36">
        <v>0.95</v>
      </c>
      <c r="G39" s="37">
        <v>1.06</v>
      </c>
      <c r="H39" s="37">
        <v>0.87</v>
      </c>
      <c r="I39" s="37">
        <v>0.33</v>
      </c>
      <c r="J39" s="38">
        <v>0.59</v>
      </c>
      <c r="K39" s="22"/>
      <c r="L39" s="22"/>
      <c r="M39" s="22"/>
      <c r="N39" s="22"/>
      <c r="O39" s="22"/>
      <c r="P39" s="22"/>
    </row>
    <row r="40" spans="1:16" ht="39" customHeight="1" x14ac:dyDescent="0.15">
      <c r="A40" s="22"/>
      <c r="B40" s="35"/>
      <c r="C40" s="1145" t="s">
        <v>541</v>
      </c>
      <c r="D40" s="1146"/>
      <c r="E40" s="1147"/>
      <c r="F40" s="36">
        <v>0.08</v>
      </c>
      <c r="G40" s="37">
        <v>0.1</v>
      </c>
      <c r="H40" s="37">
        <v>0.08</v>
      </c>
      <c r="I40" s="37">
        <v>0.1</v>
      </c>
      <c r="J40" s="38">
        <v>0.11</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542</v>
      </c>
      <c r="D42" s="1146"/>
      <c r="E42" s="1147"/>
      <c r="F42" s="36" t="s">
        <v>486</v>
      </c>
      <c r="G42" s="37" t="s">
        <v>486</v>
      </c>
      <c r="H42" s="37" t="s">
        <v>486</v>
      </c>
      <c r="I42" s="37" t="s">
        <v>486</v>
      </c>
      <c r="J42" s="38" t="s">
        <v>486</v>
      </c>
      <c r="K42" s="22"/>
      <c r="L42" s="22"/>
      <c r="M42" s="22"/>
      <c r="N42" s="22"/>
      <c r="O42" s="22"/>
      <c r="P42" s="22"/>
    </row>
    <row r="43" spans="1:16" ht="39" customHeight="1" thickBot="1" x14ac:dyDescent="0.2">
      <c r="A43" s="22"/>
      <c r="B43" s="40"/>
      <c r="C43" s="1148" t="s">
        <v>543</v>
      </c>
      <c r="D43" s="1149"/>
      <c r="E43" s="1150"/>
      <c r="F43" s="41" t="s">
        <v>486</v>
      </c>
      <c r="G43" s="42" t="s">
        <v>486</v>
      </c>
      <c r="H43" s="42" t="s">
        <v>486</v>
      </c>
      <c r="I43" s="42" t="s">
        <v>486</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BOPaLSdaA1N5hP8VjXJwwuxkPP/8oFlSYKrKZG/W37tYG4orbNJaPvKHXOBNTQVlSM7pJE4day8PnyRsruCyzA==" saltValue="Pir5sWoXrMe1pRRX3nRPE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650</v>
      </c>
      <c r="L45" s="60">
        <v>802</v>
      </c>
      <c r="M45" s="60">
        <v>918</v>
      </c>
      <c r="N45" s="60">
        <v>974</v>
      </c>
      <c r="O45" s="61">
        <v>1008</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486</v>
      </c>
      <c r="L46" s="64" t="s">
        <v>486</v>
      </c>
      <c r="M46" s="64" t="s">
        <v>486</v>
      </c>
      <c r="N46" s="64" t="s">
        <v>486</v>
      </c>
      <c r="O46" s="65" t="s">
        <v>486</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486</v>
      </c>
      <c r="L47" s="64" t="s">
        <v>486</v>
      </c>
      <c r="M47" s="64" t="s">
        <v>486</v>
      </c>
      <c r="N47" s="64" t="s">
        <v>486</v>
      </c>
      <c r="O47" s="65" t="s">
        <v>486</v>
      </c>
      <c r="P47" s="48"/>
      <c r="Q47" s="48"/>
      <c r="R47" s="48"/>
      <c r="S47" s="48"/>
      <c r="T47" s="48"/>
      <c r="U47" s="48"/>
    </row>
    <row r="48" spans="1:21" ht="30.75" customHeight="1" x14ac:dyDescent="0.15">
      <c r="A48" s="48"/>
      <c r="B48" s="1178"/>
      <c r="C48" s="1179"/>
      <c r="D48" s="62"/>
      <c r="E48" s="1155" t="s">
        <v>13</v>
      </c>
      <c r="F48" s="1155"/>
      <c r="G48" s="1155"/>
      <c r="H48" s="1155"/>
      <c r="I48" s="1155"/>
      <c r="J48" s="1156"/>
      <c r="K48" s="63">
        <v>486</v>
      </c>
      <c r="L48" s="64">
        <v>493</v>
      </c>
      <c r="M48" s="64">
        <v>445</v>
      </c>
      <c r="N48" s="64">
        <v>458</v>
      </c>
      <c r="O48" s="65">
        <v>439</v>
      </c>
      <c r="P48" s="48"/>
      <c r="Q48" s="48"/>
      <c r="R48" s="48"/>
      <c r="S48" s="48"/>
      <c r="T48" s="48"/>
      <c r="U48" s="48"/>
    </row>
    <row r="49" spans="1:21" ht="30.75" customHeight="1" x14ac:dyDescent="0.15">
      <c r="A49" s="48"/>
      <c r="B49" s="1178"/>
      <c r="C49" s="1179"/>
      <c r="D49" s="62"/>
      <c r="E49" s="1155" t="s">
        <v>14</v>
      </c>
      <c r="F49" s="1155"/>
      <c r="G49" s="1155"/>
      <c r="H49" s="1155"/>
      <c r="I49" s="1155"/>
      <c r="J49" s="1156"/>
      <c r="K49" s="63">
        <v>6</v>
      </c>
      <c r="L49" s="64">
        <v>6</v>
      </c>
      <c r="M49" s="64">
        <v>6</v>
      </c>
      <c r="N49" s="64">
        <v>6</v>
      </c>
      <c r="O49" s="65">
        <v>6</v>
      </c>
      <c r="P49" s="48"/>
      <c r="Q49" s="48"/>
      <c r="R49" s="48"/>
      <c r="S49" s="48"/>
      <c r="T49" s="48"/>
      <c r="U49" s="48"/>
    </row>
    <row r="50" spans="1:21" ht="30.75" customHeight="1" x14ac:dyDescent="0.15">
      <c r="A50" s="48"/>
      <c r="B50" s="1178"/>
      <c r="C50" s="1179"/>
      <c r="D50" s="62"/>
      <c r="E50" s="1155" t="s">
        <v>15</v>
      </c>
      <c r="F50" s="1155"/>
      <c r="G50" s="1155"/>
      <c r="H50" s="1155"/>
      <c r="I50" s="1155"/>
      <c r="J50" s="1156"/>
      <c r="K50" s="63" t="s">
        <v>486</v>
      </c>
      <c r="L50" s="64" t="s">
        <v>486</v>
      </c>
      <c r="M50" s="64" t="s">
        <v>486</v>
      </c>
      <c r="N50" s="64" t="s">
        <v>486</v>
      </c>
      <c r="O50" s="65" t="s">
        <v>486</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486</v>
      </c>
      <c r="L51" s="64" t="s">
        <v>486</v>
      </c>
      <c r="M51" s="64" t="s">
        <v>486</v>
      </c>
      <c r="N51" s="64" t="s">
        <v>486</v>
      </c>
      <c r="O51" s="65" t="s">
        <v>486</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969</v>
      </c>
      <c r="L52" s="64">
        <v>1004</v>
      </c>
      <c r="M52" s="64">
        <v>1035</v>
      </c>
      <c r="N52" s="64">
        <v>1052</v>
      </c>
      <c r="O52" s="65">
        <v>1068</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173</v>
      </c>
      <c r="L53" s="69">
        <v>297</v>
      </c>
      <c r="M53" s="69">
        <v>334</v>
      </c>
      <c r="N53" s="69">
        <v>386</v>
      </c>
      <c r="O53" s="70">
        <v>385</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8PxTB8+eEcHtHeTG5UnyiFQoDO1nc3DCf0eo9fGFp8dG1w5gENISh/sZixFuXuey7H/oQkIaGdca11HFqB/3NQ==" saltValue="KAk3BCLaRjQkWTvuAYkOR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60" zoomScaleNormal="6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196" t="s">
        <v>30</v>
      </c>
      <c r="C41" s="1197"/>
      <c r="D41" s="105"/>
      <c r="E41" s="1198" t="s">
        <v>31</v>
      </c>
      <c r="F41" s="1198"/>
      <c r="G41" s="1198"/>
      <c r="H41" s="1199"/>
      <c r="I41" s="355">
        <v>10254</v>
      </c>
      <c r="J41" s="356">
        <v>10534</v>
      </c>
      <c r="K41" s="356">
        <v>10774</v>
      </c>
      <c r="L41" s="356">
        <v>10332</v>
      </c>
      <c r="M41" s="357">
        <v>9703</v>
      </c>
    </row>
    <row r="42" spans="2:13" ht="27.75" customHeight="1" x14ac:dyDescent="0.15">
      <c r="B42" s="1186"/>
      <c r="C42" s="1187"/>
      <c r="D42" s="106"/>
      <c r="E42" s="1190" t="s">
        <v>32</v>
      </c>
      <c r="F42" s="1190"/>
      <c r="G42" s="1190"/>
      <c r="H42" s="1191"/>
      <c r="I42" s="358" t="s">
        <v>486</v>
      </c>
      <c r="J42" s="359" t="s">
        <v>486</v>
      </c>
      <c r="K42" s="359" t="s">
        <v>486</v>
      </c>
      <c r="L42" s="359" t="s">
        <v>486</v>
      </c>
      <c r="M42" s="360" t="s">
        <v>486</v>
      </c>
    </row>
    <row r="43" spans="2:13" ht="27.75" customHeight="1" x14ac:dyDescent="0.15">
      <c r="B43" s="1186"/>
      <c r="C43" s="1187"/>
      <c r="D43" s="106"/>
      <c r="E43" s="1190" t="s">
        <v>33</v>
      </c>
      <c r="F43" s="1190"/>
      <c r="G43" s="1190"/>
      <c r="H43" s="1191"/>
      <c r="I43" s="358">
        <v>8254</v>
      </c>
      <c r="J43" s="359">
        <v>8353</v>
      </c>
      <c r="K43" s="359">
        <v>8223</v>
      </c>
      <c r="L43" s="359">
        <v>8035</v>
      </c>
      <c r="M43" s="360">
        <v>7629</v>
      </c>
    </row>
    <row r="44" spans="2:13" ht="27.75" customHeight="1" x14ac:dyDescent="0.15">
      <c r="B44" s="1186"/>
      <c r="C44" s="1187"/>
      <c r="D44" s="106"/>
      <c r="E44" s="1190" t="s">
        <v>34</v>
      </c>
      <c r="F44" s="1190"/>
      <c r="G44" s="1190"/>
      <c r="H44" s="1191"/>
      <c r="I44" s="358">
        <v>37</v>
      </c>
      <c r="J44" s="359">
        <v>29</v>
      </c>
      <c r="K44" s="359">
        <v>20</v>
      </c>
      <c r="L44" s="359">
        <v>21</v>
      </c>
      <c r="M44" s="360">
        <v>12</v>
      </c>
    </row>
    <row r="45" spans="2:13" ht="27.75" customHeight="1" x14ac:dyDescent="0.15">
      <c r="B45" s="1186"/>
      <c r="C45" s="1187"/>
      <c r="D45" s="106"/>
      <c r="E45" s="1190" t="s">
        <v>35</v>
      </c>
      <c r="F45" s="1190"/>
      <c r="G45" s="1190"/>
      <c r="H45" s="1191"/>
      <c r="I45" s="358">
        <v>573</v>
      </c>
      <c r="J45" s="359">
        <v>169</v>
      </c>
      <c r="K45" s="359" t="s">
        <v>486</v>
      </c>
      <c r="L45" s="359" t="s">
        <v>486</v>
      </c>
      <c r="M45" s="360" t="s">
        <v>486</v>
      </c>
    </row>
    <row r="46" spans="2:13" ht="27.75" customHeight="1" x14ac:dyDescent="0.15">
      <c r="B46" s="1186"/>
      <c r="C46" s="1187"/>
      <c r="D46" s="107"/>
      <c r="E46" s="1190" t="s">
        <v>36</v>
      </c>
      <c r="F46" s="1190"/>
      <c r="G46" s="1190"/>
      <c r="H46" s="1191"/>
      <c r="I46" s="358" t="s">
        <v>486</v>
      </c>
      <c r="J46" s="359" t="s">
        <v>486</v>
      </c>
      <c r="K46" s="359" t="s">
        <v>486</v>
      </c>
      <c r="L46" s="359" t="s">
        <v>486</v>
      </c>
      <c r="M46" s="360" t="s">
        <v>486</v>
      </c>
    </row>
    <row r="47" spans="2:13" ht="27.75" customHeight="1" x14ac:dyDescent="0.15">
      <c r="B47" s="1186"/>
      <c r="C47" s="1187"/>
      <c r="D47" s="108"/>
      <c r="E47" s="1200" t="s">
        <v>37</v>
      </c>
      <c r="F47" s="1201"/>
      <c r="G47" s="1201"/>
      <c r="H47" s="1202"/>
      <c r="I47" s="358" t="s">
        <v>486</v>
      </c>
      <c r="J47" s="359" t="s">
        <v>486</v>
      </c>
      <c r="K47" s="359" t="s">
        <v>486</v>
      </c>
      <c r="L47" s="359" t="s">
        <v>486</v>
      </c>
      <c r="M47" s="360" t="s">
        <v>486</v>
      </c>
    </row>
    <row r="48" spans="2:13" ht="27.75" customHeight="1" x14ac:dyDescent="0.15">
      <c r="B48" s="1186"/>
      <c r="C48" s="1187"/>
      <c r="D48" s="106"/>
      <c r="E48" s="1190" t="s">
        <v>38</v>
      </c>
      <c r="F48" s="1190"/>
      <c r="G48" s="1190"/>
      <c r="H48" s="1191"/>
      <c r="I48" s="358" t="s">
        <v>486</v>
      </c>
      <c r="J48" s="359" t="s">
        <v>486</v>
      </c>
      <c r="K48" s="359" t="s">
        <v>486</v>
      </c>
      <c r="L48" s="359" t="s">
        <v>486</v>
      </c>
      <c r="M48" s="360" t="s">
        <v>486</v>
      </c>
    </row>
    <row r="49" spans="2:13" ht="27.75" customHeight="1" x14ac:dyDescent="0.15">
      <c r="B49" s="1188"/>
      <c r="C49" s="1189"/>
      <c r="D49" s="106"/>
      <c r="E49" s="1190" t="s">
        <v>39</v>
      </c>
      <c r="F49" s="1190"/>
      <c r="G49" s="1190"/>
      <c r="H49" s="1191"/>
      <c r="I49" s="358" t="s">
        <v>486</v>
      </c>
      <c r="J49" s="359" t="s">
        <v>486</v>
      </c>
      <c r="K49" s="359" t="s">
        <v>486</v>
      </c>
      <c r="L49" s="359" t="s">
        <v>486</v>
      </c>
      <c r="M49" s="360" t="s">
        <v>486</v>
      </c>
    </row>
    <row r="50" spans="2:13" ht="27.75" customHeight="1" x14ac:dyDescent="0.15">
      <c r="B50" s="1184" t="s">
        <v>40</v>
      </c>
      <c r="C50" s="1185"/>
      <c r="D50" s="109"/>
      <c r="E50" s="1190" t="s">
        <v>41</v>
      </c>
      <c r="F50" s="1190"/>
      <c r="G50" s="1190"/>
      <c r="H50" s="1191"/>
      <c r="I50" s="358">
        <v>5955</v>
      </c>
      <c r="J50" s="359">
        <v>5649</v>
      </c>
      <c r="K50" s="359">
        <v>6258</v>
      </c>
      <c r="L50" s="359">
        <v>6873</v>
      </c>
      <c r="M50" s="360">
        <v>6985</v>
      </c>
    </row>
    <row r="51" spans="2:13" ht="27.75" customHeight="1" x14ac:dyDescent="0.15">
      <c r="B51" s="1186"/>
      <c r="C51" s="1187"/>
      <c r="D51" s="106"/>
      <c r="E51" s="1190" t="s">
        <v>42</v>
      </c>
      <c r="F51" s="1190"/>
      <c r="G51" s="1190"/>
      <c r="H51" s="1191"/>
      <c r="I51" s="358" t="s">
        <v>486</v>
      </c>
      <c r="J51" s="359" t="s">
        <v>486</v>
      </c>
      <c r="K51" s="359" t="s">
        <v>486</v>
      </c>
      <c r="L51" s="359" t="s">
        <v>486</v>
      </c>
      <c r="M51" s="360" t="s">
        <v>486</v>
      </c>
    </row>
    <row r="52" spans="2:13" ht="27.75" customHeight="1" x14ac:dyDescent="0.15">
      <c r="B52" s="1188"/>
      <c r="C52" s="1189"/>
      <c r="D52" s="106"/>
      <c r="E52" s="1190" t="s">
        <v>43</v>
      </c>
      <c r="F52" s="1190"/>
      <c r="G52" s="1190"/>
      <c r="H52" s="1191"/>
      <c r="I52" s="358">
        <v>15105</v>
      </c>
      <c r="J52" s="359">
        <v>15275</v>
      </c>
      <c r="K52" s="359">
        <v>15311</v>
      </c>
      <c r="L52" s="359">
        <v>14974</v>
      </c>
      <c r="M52" s="360">
        <v>14536</v>
      </c>
    </row>
    <row r="53" spans="2:13" ht="27.75" customHeight="1" thickBot="1" x14ac:dyDescent="0.2">
      <c r="B53" s="1192" t="s">
        <v>19</v>
      </c>
      <c r="C53" s="1193"/>
      <c r="D53" s="110"/>
      <c r="E53" s="1194" t="s">
        <v>44</v>
      </c>
      <c r="F53" s="1194"/>
      <c r="G53" s="1194"/>
      <c r="H53" s="1195"/>
      <c r="I53" s="361">
        <v>-1942</v>
      </c>
      <c r="J53" s="362">
        <v>-1840</v>
      </c>
      <c r="K53" s="362">
        <v>-2552</v>
      </c>
      <c r="L53" s="362">
        <v>-3459</v>
      </c>
      <c r="M53" s="363">
        <v>-4177</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6Od+1TVtvFNV70PoC8hrO6qYUzTfvWUxcGmBTxgS9RWKuYFlOuAko2kf5zg8/0J/xAPyjQiMswQsmV+s42JDRQ==" saltValue="n7OmjfvTK1CNTgJg39F3v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40" zoomScaleNormal="4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11" t="s">
        <v>46</v>
      </c>
      <c r="D55" s="1211"/>
      <c r="E55" s="1212"/>
      <c r="F55" s="122">
        <v>2718</v>
      </c>
      <c r="G55" s="122">
        <v>2790</v>
      </c>
      <c r="H55" s="123">
        <v>2597</v>
      </c>
    </row>
    <row r="56" spans="2:8" ht="52.5" customHeight="1" x14ac:dyDescent="0.15">
      <c r="B56" s="124"/>
      <c r="C56" s="1213" t="s">
        <v>47</v>
      </c>
      <c r="D56" s="1213"/>
      <c r="E56" s="1214"/>
      <c r="F56" s="125">
        <v>704</v>
      </c>
      <c r="G56" s="125">
        <v>704</v>
      </c>
      <c r="H56" s="126">
        <v>751</v>
      </c>
    </row>
    <row r="57" spans="2:8" ht="53.25" customHeight="1" x14ac:dyDescent="0.15">
      <c r="B57" s="124"/>
      <c r="C57" s="1215" t="s">
        <v>48</v>
      </c>
      <c r="D57" s="1215"/>
      <c r="E57" s="1216"/>
      <c r="F57" s="127">
        <v>2033</v>
      </c>
      <c r="G57" s="127">
        <v>2481</v>
      </c>
      <c r="H57" s="128">
        <v>2759</v>
      </c>
    </row>
    <row r="58" spans="2:8" ht="45.75" customHeight="1" x14ac:dyDescent="0.15">
      <c r="B58" s="129"/>
      <c r="C58" s="1203" t="s">
        <v>549</v>
      </c>
      <c r="D58" s="1204"/>
      <c r="E58" s="1205"/>
      <c r="F58" s="130">
        <v>905</v>
      </c>
      <c r="G58" s="130">
        <v>1306</v>
      </c>
      <c r="H58" s="131">
        <v>1557</v>
      </c>
    </row>
    <row r="59" spans="2:8" ht="45.75" customHeight="1" x14ac:dyDescent="0.15">
      <c r="B59" s="129"/>
      <c r="C59" s="1203" t="s">
        <v>550</v>
      </c>
      <c r="D59" s="1204"/>
      <c r="E59" s="1205"/>
      <c r="F59" s="130">
        <v>355</v>
      </c>
      <c r="G59" s="130">
        <v>364</v>
      </c>
      <c r="H59" s="131">
        <v>399</v>
      </c>
    </row>
    <row r="60" spans="2:8" ht="45.75" customHeight="1" x14ac:dyDescent="0.15">
      <c r="B60" s="129"/>
      <c r="C60" s="1203" t="s">
        <v>551</v>
      </c>
      <c r="D60" s="1204"/>
      <c r="E60" s="1205"/>
      <c r="F60" s="130">
        <v>373</v>
      </c>
      <c r="G60" s="130">
        <v>373</v>
      </c>
      <c r="H60" s="131">
        <v>374</v>
      </c>
    </row>
    <row r="61" spans="2:8" ht="45.75" customHeight="1" x14ac:dyDescent="0.15">
      <c r="B61" s="129"/>
      <c r="C61" s="1203" t="s">
        <v>552</v>
      </c>
      <c r="D61" s="1204"/>
      <c r="E61" s="1205"/>
      <c r="F61" s="130">
        <v>355</v>
      </c>
      <c r="G61" s="130">
        <v>356</v>
      </c>
      <c r="H61" s="131">
        <v>354</v>
      </c>
    </row>
    <row r="62" spans="2:8" ht="45.75" customHeight="1" thickBot="1" x14ac:dyDescent="0.2">
      <c r="B62" s="132"/>
      <c r="C62" s="1206" t="s">
        <v>553</v>
      </c>
      <c r="D62" s="1207"/>
      <c r="E62" s="1208"/>
      <c r="F62" s="133">
        <v>21</v>
      </c>
      <c r="G62" s="133">
        <v>25</v>
      </c>
      <c r="H62" s="134">
        <v>19</v>
      </c>
    </row>
    <row r="63" spans="2:8" ht="52.5" customHeight="1" thickBot="1" x14ac:dyDescent="0.2">
      <c r="B63" s="135"/>
      <c r="C63" s="1209" t="s">
        <v>49</v>
      </c>
      <c r="D63" s="1209"/>
      <c r="E63" s="1210"/>
      <c r="F63" s="136">
        <v>5454</v>
      </c>
      <c r="G63" s="136">
        <v>5975</v>
      </c>
      <c r="H63" s="137">
        <v>6107</v>
      </c>
    </row>
    <row r="64" spans="2:8" x14ac:dyDescent="0.15"/>
  </sheetData>
  <sheetProtection algorithmName="SHA-512" hashValue="1zx+gBEuv92JzfNxown6NUxsGuJLgUbhuTAWFLleKiVpAPFZWK1xQ7KkE4X/KNq4IhZjEI20oovIZNlISZ6Tug==" saltValue="+QnbmnYTPacrggxS27FWM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524</v>
      </c>
      <c r="G2" s="151"/>
      <c r="H2" s="152"/>
    </row>
    <row r="3" spans="1:8" x14ac:dyDescent="0.15">
      <c r="A3" s="148" t="s">
        <v>517</v>
      </c>
      <c r="B3" s="153"/>
      <c r="C3" s="154"/>
      <c r="D3" s="155">
        <v>38073</v>
      </c>
      <c r="E3" s="156"/>
      <c r="F3" s="157">
        <v>59119</v>
      </c>
      <c r="G3" s="158"/>
      <c r="H3" s="159"/>
    </row>
    <row r="4" spans="1:8" x14ac:dyDescent="0.15">
      <c r="A4" s="160"/>
      <c r="B4" s="161"/>
      <c r="C4" s="162"/>
      <c r="D4" s="163">
        <v>14998</v>
      </c>
      <c r="E4" s="164"/>
      <c r="F4" s="165">
        <v>29900</v>
      </c>
      <c r="G4" s="166"/>
      <c r="H4" s="167"/>
    </row>
    <row r="5" spans="1:8" x14ac:dyDescent="0.15">
      <c r="A5" s="148" t="s">
        <v>519</v>
      </c>
      <c r="B5" s="153"/>
      <c r="C5" s="154"/>
      <c r="D5" s="155">
        <v>39047</v>
      </c>
      <c r="E5" s="156"/>
      <c r="F5" s="157">
        <v>53895</v>
      </c>
      <c r="G5" s="158"/>
      <c r="H5" s="159"/>
    </row>
    <row r="6" spans="1:8" x14ac:dyDescent="0.15">
      <c r="A6" s="160"/>
      <c r="B6" s="161"/>
      <c r="C6" s="162"/>
      <c r="D6" s="163">
        <v>27381</v>
      </c>
      <c r="E6" s="164"/>
      <c r="F6" s="165">
        <v>31224</v>
      </c>
      <c r="G6" s="166"/>
      <c r="H6" s="167"/>
    </row>
    <row r="7" spans="1:8" x14ac:dyDescent="0.15">
      <c r="A7" s="148" t="s">
        <v>520</v>
      </c>
      <c r="B7" s="153"/>
      <c r="C7" s="154"/>
      <c r="D7" s="155">
        <v>31269</v>
      </c>
      <c r="E7" s="156"/>
      <c r="F7" s="157">
        <v>56181</v>
      </c>
      <c r="G7" s="158"/>
      <c r="H7" s="159"/>
    </row>
    <row r="8" spans="1:8" x14ac:dyDescent="0.15">
      <c r="A8" s="160"/>
      <c r="B8" s="161"/>
      <c r="C8" s="162"/>
      <c r="D8" s="163">
        <v>19517</v>
      </c>
      <c r="E8" s="164"/>
      <c r="F8" s="165">
        <v>32039</v>
      </c>
      <c r="G8" s="166"/>
      <c r="H8" s="167"/>
    </row>
    <row r="9" spans="1:8" x14ac:dyDescent="0.15">
      <c r="A9" s="148" t="s">
        <v>521</v>
      </c>
      <c r="B9" s="153"/>
      <c r="C9" s="154"/>
      <c r="D9" s="155">
        <v>17714</v>
      </c>
      <c r="E9" s="156"/>
      <c r="F9" s="157">
        <v>47730</v>
      </c>
      <c r="G9" s="158"/>
      <c r="H9" s="159"/>
    </row>
    <row r="10" spans="1:8" x14ac:dyDescent="0.15">
      <c r="A10" s="160"/>
      <c r="B10" s="161"/>
      <c r="C10" s="162"/>
      <c r="D10" s="163">
        <v>11725</v>
      </c>
      <c r="E10" s="164"/>
      <c r="F10" s="165">
        <v>26378</v>
      </c>
      <c r="G10" s="166"/>
      <c r="H10" s="167"/>
    </row>
    <row r="11" spans="1:8" x14ac:dyDescent="0.15">
      <c r="A11" s="148" t="s">
        <v>522</v>
      </c>
      <c r="B11" s="153"/>
      <c r="C11" s="154"/>
      <c r="D11" s="155">
        <v>31916</v>
      </c>
      <c r="E11" s="156"/>
      <c r="F11" s="157">
        <v>61921</v>
      </c>
      <c r="G11" s="158"/>
      <c r="H11" s="159"/>
    </row>
    <row r="12" spans="1:8" x14ac:dyDescent="0.15">
      <c r="A12" s="160"/>
      <c r="B12" s="161"/>
      <c r="C12" s="168"/>
      <c r="D12" s="163">
        <v>14034</v>
      </c>
      <c r="E12" s="164"/>
      <c r="F12" s="165">
        <v>34719</v>
      </c>
      <c r="G12" s="166"/>
      <c r="H12" s="167"/>
    </row>
    <row r="13" spans="1:8" x14ac:dyDescent="0.15">
      <c r="A13" s="148"/>
      <c r="B13" s="153"/>
      <c r="C13" s="169"/>
      <c r="D13" s="170">
        <v>31604</v>
      </c>
      <c r="E13" s="171"/>
      <c r="F13" s="172">
        <v>55769</v>
      </c>
      <c r="G13" s="173"/>
      <c r="H13" s="159"/>
    </row>
    <row r="14" spans="1:8" x14ac:dyDescent="0.15">
      <c r="A14" s="160"/>
      <c r="B14" s="161"/>
      <c r="C14" s="162"/>
      <c r="D14" s="163">
        <v>17531</v>
      </c>
      <c r="E14" s="164"/>
      <c r="F14" s="165">
        <v>30852</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5.5</v>
      </c>
      <c r="C19" s="174">
        <f>ROUND(VALUE(SUBSTITUTE(実質収支比率等に係る経年分析!G$48,"▲","-")),2)</f>
        <v>4.95</v>
      </c>
      <c r="D19" s="174">
        <f>ROUND(VALUE(SUBSTITUTE(実質収支比率等に係る経年分析!H$48,"▲","-")),2)</f>
        <v>8.8800000000000008</v>
      </c>
      <c r="E19" s="174">
        <f>ROUND(VALUE(SUBSTITUTE(実質収支比率等に係る経年分析!I$48,"▲","-")),2)</f>
        <v>4.37</v>
      </c>
      <c r="F19" s="174">
        <f>ROUND(VALUE(SUBSTITUTE(実質収支比率等に係る経年分析!J$48,"▲","-")),2)</f>
        <v>5.57</v>
      </c>
    </row>
    <row r="20" spans="1:11" x14ac:dyDescent="0.15">
      <c r="A20" s="174" t="s">
        <v>53</v>
      </c>
      <c r="B20" s="174">
        <f>ROUND(VALUE(SUBSTITUTE(実質収支比率等に係る経年分析!F$47,"▲","-")),2)</f>
        <v>33.659999999999997</v>
      </c>
      <c r="C20" s="174">
        <f>ROUND(VALUE(SUBSTITUTE(実質収支比率等に係る経年分析!G$47,"▲","-")),2)</f>
        <v>28.31</v>
      </c>
      <c r="D20" s="174">
        <f>ROUND(VALUE(SUBSTITUTE(実質収支比率等に係る経年分析!H$47,"▲","-")),2)</f>
        <v>27.76</v>
      </c>
      <c r="E20" s="174">
        <f>ROUND(VALUE(SUBSTITUTE(実質収支比率等に係る経年分析!I$47,"▲","-")),2)</f>
        <v>29.28</v>
      </c>
      <c r="F20" s="174">
        <f>ROUND(VALUE(SUBSTITUTE(実質収支比率等に係る経年分析!J$47,"▲","-")),2)</f>
        <v>26.27</v>
      </c>
    </row>
    <row r="21" spans="1:11" x14ac:dyDescent="0.15">
      <c r="A21" s="174" t="s">
        <v>54</v>
      </c>
      <c r="B21" s="174">
        <f>IF(ISNUMBER(VALUE(SUBSTITUTE(実質収支比率等に係る経年分析!F$49,"▲","-"))),ROUND(VALUE(SUBSTITUTE(実質収支比率等に係る経年分析!F$49,"▲","-")),2),NA())</f>
        <v>-4.78</v>
      </c>
      <c r="C21" s="174">
        <f>IF(ISNUMBER(VALUE(SUBSTITUTE(実質収支比率等に係る経年分析!G$49,"▲","-"))),ROUND(VALUE(SUBSTITUTE(実質収支比率等に係る経年分析!G$49,"▲","-")),2),NA())</f>
        <v>-5.82</v>
      </c>
      <c r="D21" s="174">
        <f>IF(ISNUMBER(VALUE(SUBSTITUTE(実質収支比率等に係る経年分析!H$49,"▲","-"))),ROUND(VALUE(SUBSTITUTE(実質収支比率等に係る経年分析!H$49,"▲","-")),2),NA())</f>
        <v>2.84</v>
      </c>
      <c r="E21" s="174">
        <f>IF(ISNUMBER(VALUE(SUBSTITUTE(実質収支比率等に係る経年分析!I$49,"▲","-"))),ROUND(VALUE(SUBSTITUTE(実質収支比率等に係る経年分析!I$49,"▲","-")),2),NA())</f>
        <v>-8.61</v>
      </c>
      <c r="F21" s="174">
        <f>IF(ISNUMBER(VALUE(SUBSTITUTE(実質収支比率等に係る経年分析!J$49,"▲","-"))),ROUND(VALUE(SUBSTITUTE(実質収支比率等に係る経年分析!J$49,"▲","-")),2),NA())</f>
        <v>-2.71</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0.08</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0.08</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0.11</v>
      </c>
    </row>
    <row r="31" spans="1:11" x14ac:dyDescent="0.15">
      <c r="A31" s="175" t="str">
        <f>IF(連結実質赤字比率に係る赤字・黒字の構成分析!C$39="",NA(),連結実質赤字比率に係る赤字・黒字の構成分析!C$39)</f>
        <v>国民健康保険特別会計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0.95</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1.06</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0.87</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0.33</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0.59</v>
      </c>
    </row>
    <row r="32" spans="1:11" x14ac:dyDescent="0.15">
      <c r="A32" s="175" t="str">
        <f>IF(連結実質赤字比率に係る赤字・黒字の構成分析!C$38="",NA(),連結実質赤字比率に係る赤字・黒字の構成分析!C$38)</f>
        <v>介護保険特別会計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3.51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2.91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2.2000000000000002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2.2999999999999998</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2.11</v>
      </c>
    </row>
    <row r="33" spans="1:16" x14ac:dyDescent="0.15">
      <c r="A33" s="175" t="str">
        <f>IF(連結実質赤字比率に係る赤字・黒字の構成分析!C$37="",NA(),連結実質赤字比率に係る赤字・黒字の構成分析!C$37)</f>
        <v>一般会計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5.51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4.9400000000000004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8.8699999999999992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4.37</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5.63</v>
      </c>
    </row>
    <row r="34" spans="1:16" x14ac:dyDescent="0.15">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6.54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6.37</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6.93</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8.3000000000000007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7.77</v>
      </c>
    </row>
    <row r="35" spans="1:16" x14ac:dyDescent="0.15">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9.14</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7.43</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7.33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7.51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7.8</v>
      </c>
    </row>
    <row r="36" spans="1:16" x14ac:dyDescent="0.15">
      <c r="A36" s="175" t="str">
        <f>IF(連結実質赤字比率に係る赤字・黒字の構成分析!C$34="",NA(),連結実質赤字比率に係る赤字・黒字の構成分析!C$34)</f>
        <v>土地取得特別会計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0</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0</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0</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0</v>
      </c>
      <c r="J36" s="175">
        <f>IF(ROUND(VALUE(SUBSTITUTE(連結実質赤字比率に係る赤字・黒字の構成分析!J$34,"▲", "-")), 2) &lt; 0, ABS(ROUND(VALUE(SUBSTITUTE(連結実質赤字比率に係る赤字・黒字の構成分析!J$34,"▲", "-")), 2)), NA())</f>
        <v>0.05</v>
      </c>
      <c r="K36" s="175" t="e">
        <f>IF(ROUND(VALUE(SUBSTITUTE(連結実質赤字比率に係る赤字・黒字の構成分析!J$34,"▲", "-")), 2) &gt;= 0, ABS(ROUND(VALUE(SUBSTITUTE(連結実質赤字比率に係る赤字・黒字の構成分析!J$34,"▲", "-")), 2)), NA())</f>
        <v>#N/A</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969</v>
      </c>
      <c r="E42" s="176"/>
      <c r="F42" s="176"/>
      <c r="G42" s="176">
        <f>'実質公債費比率（分子）の構造'!L$52</f>
        <v>1004</v>
      </c>
      <c r="H42" s="176"/>
      <c r="I42" s="176"/>
      <c r="J42" s="176">
        <f>'実質公債費比率（分子）の構造'!M$52</f>
        <v>1035</v>
      </c>
      <c r="K42" s="176"/>
      <c r="L42" s="176"/>
      <c r="M42" s="176">
        <f>'実質公債費比率（分子）の構造'!N$52</f>
        <v>1052</v>
      </c>
      <c r="N42" s="176"/>
      <c r="O42" s="176"/>
      <c r="P42" s="176">
        <f>'実質公債費比率（分子）の構造'!O$52</f>
        <v>1068</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6</v>
      </c>
      <c r="C45" s="176"/>
      <c r="D45" s="176"/>
      <c r="E45" s="176">
        <f>'実質公債費比率（分子）の構造'!L$49</f>
        <v>6</v>
      </c>
      <c r="F45" s="176"/>
      <c r="G45" s="176"/>
      <c r="H45" s="176">
        <f>'実質公債費比率（分子）の構造'!M$49</f>
        <v>6</v>
      </c>
      <c r="I45" s="176"/>
      <c r="J45" s="176"/>
      <c r="K45" s="176">
        <f>'実質公債費比率（分子）の構造'!N$49</f>
        <v>6</v>
      </c>
      <c r="L45" s="176"/>
      <c r="M45" s="176"/>
      <c r="N45" s="176">
        <f>'実質公債費比率（分子）の構造'!O$49</f>
        <v>6</v>
      </c>
      <c r="O45" s="176"/>
      <c r="P45" s="176"/>
    </row>
    <row r="46" spans="1:16" x14ac:dyDescent="0.15">
      <c r="A46" s="176" t="s">
        <v>64</v>
      </c>
      <c r="B46" s="176">
        <f>'実質公債費比率（分子）の構造'!K$48</f>
        <v>486</v>
      </c>
      <c r="C46" s="176"/>
      <c r="D46" s="176"/>
      <c r="E46" s="176">
        <f>'実質公債費比率（分子）の構造'!L$48</f>
        <v>493</v>
      </c>
      <c r="F46" s="176"/>
      <c r="G46" s="176"/>
      <c r="H46" s="176">
        <f>'実質公債費比率（分子）の構造'!M$48</f>
        <v>445</v>
      </c>
      <c r="I46" s="176"/>
      <c r="J46" s="176"/>
      <c r="K46" s="176">
        <f>'実質公債費比率（分子）の構造'!N$48</f>
        <v>458</v>
      </c>
      <c r="L46" s="176"/>
      <c r="M46" s="176"/>
      <c r="N46" s="176">
        <f>'実質公債費比率（分子）の構造'!O$48</f>
        <v>439</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650</v>
      </c>
      <c r="C49" s="176"/>
      <c r="D49" s="176"/>
      <c r="E49" s="176">
        <f>'実質公債費比率（分子）の構造'!L$45</f>
        <v>802</v>
      </c>
      <c r="F49" s="176"/>
      <c r="G49" s="176"/>
      <c r="H49" s="176">
        <f>'実質公債費比率（分子）の構造'!M$45</f>
        <v>918</v>
      </c>
      <c r="I49" s="176"/>
      <c r="J49" s="176"/>
      <c r="K49" s="176">
        <f>'実質公債費比率（分子）の構造'!N$45</f>
        <v>974</v>
      </c>
      <c r="L49" s="176"/>
      <c r="M49" s="176"/>
      <c r="N49" s="176">
        <f>'実質公債費比率（分子）の構造'!O$45</f>
        <v>1008</v>
      </c>
      <c r="O49" s="176"/>
      <c r="P49" s="176"/>
    </row>
    <row r="50" spans="1:16" x14ac:dyDescent="0.15">
      <c r="A50" s="176" t="s">
        <v>67</v>
      </c>
      <c r="B50" s="176" t="e">
        <f>NA()</f>
        <v>#N/A</v>
      </c>
      <c r="C50" s="176">
        <f>IF(ISNUMBER('実質公債費比率（分子）の構造'!K$53),'実質公債費比率（分子）の構造'!K$53,NA())</f>
        <v>173</v>
      </c>
      <c r="D50" s="176" t="e">
        <f>NA()</f>
        <v>#N/A</v>
      </c>
      <c r="E50" s="176" t="e">
        <f>NA()</f>
        <v>#N/A</v>
      </c>
      <c r="F50" s="176">
        <f>IF(ISNUMBER('実質公債費比率（分子）の構造'!L$53),'実質公債費比率（分子）の構造'!L$53,NA())</f>
        <v>297</v>
      </c>
      <c r="G50" s="176" t="e">
        <f>NA()</f>
        <v>#N/A</v>
      </c>
      <c r="H50" s="176" t="e">
        <f>NA()</f>
        <v>#N/A</v>
      </c>
      <c r="I50" s="176">
        <f>IF(ISNUMBER('実質公債費比率（分子）の構造'!M$53),'実質公債費比率（分子）の構造'!M$53,NA())</f>
        <v>334</v>
      </c>
      <c r="J50" s="176" t="e">
        <f>NA()</f>
        <v>#N/A</v>
      </c>
      <c r="K50" s="176" t="e">
        <f>NA()</f>
        <v>#N/A</v>
      </c>
      <c r="L50" s="176">
        <f>IF(ISNUMBER('実質公債費比率（分子）の構造'!N$53),'実質公債費比率（分子）の構造'!N$53,NA())</f>
        <v>386</v>
      </c>
      <c r="M50" s="176" t="e">
        <f>NA()</f>
        <v>#N/A</v>
      </c>
      <c r="N50" s="176" t="e">
        <f>NA()</f>
        <v>#N/A</v>
      </c>
      <c r="O50" s="176">
        <f>IF(ISNUMBER('実質公債費比率（分子）の構造'!O$53),'実質公債費比率（分子）の構造'!O$53,NA())</f>
        <v>385</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15105</v>
      </c>
      <c r="E56" s="175"/>
      <c r="F56" s="175"/>
      <c r="G56" s="175">
        <f>'将来負担比率（分子）の構造'!J$52</f>
        <v>15275</v>
      </c>
      <c r="H56" s="175"/>
      <c r="I56" s="175"/>
      <c r="J56" s="175">
        <f>'将来負担比率（分子）の構造'!K$52</f>
        <v>15311</v>
      </c>
      <c r="K56" s="175"/>
      <c r="L56" s="175"/>
      <c r="M56" s="175">
        <f>'将来負担比率（分子）の構造'!L$52</f>
        <v>14974</v>
      </c>
      <c r="N56" s="175"/>
      <c r="O56" s="175"/>
      <c r="P56" s="175">
        <f>'将来負担比率（分子）の構造'!M$52</f>
        <v>14536</v>
      </c>
    </row>
    <row r="57" spans="1:16" x14ac:dyDescent="0.15">
      <c r="A57" s="175" t="s">
        <v>42</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15">
      <c r="A58" s="175" t="s">
        <v>41</v>
      </c>
      <c r="B58" s="175"/>
      <c r="C58" s="175"/>
      <c r="D58" s="175">
        <f>'将来負担比率（分子）の構造'!I$50</f>
        <v>5955</v>
      </c>
      <c r="E58" s="175"/>
      <c r="F58" s="175"/>
      <c r="G58" s="175">
        <f>'将来負担比率（分子）の構造'!J$50</f>
        <v>5649</v>
      </c>
      <c r="H58" s="175"/>
      <c r="I58" s="175"/>
      <c r="J58" s="175">
        <f>'将来負担比率（分子）の構造'!K$50</f>
        <v>6258</v>
      </c>
      <c r="K58" s="175"/>
      <c r="L58" s="175"/>
      <c r="M58" s="175">
        <f>'将来負担比率（分子）の構造'!L$50</f>
        <v>6873</v>
      </c>
      <c r="N58" s="175"/>
      <c r="O58" s="175"/>
      <c r="P58" s="175">
        <f>'将来負担比率（分子）の構造'!M$50</f>
        <v>6985</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573</v>
      </c>
      <c r="C62" s="175"/>
      <c r="D62" s="175"/>
      <c r="E62" s="175">
        <f>'将来負担比率（分子）の構造'!J$45</f>
        <v>169</v>
      </c>
      <c r="F62" s="175"/>
      <c r="G62" s="175"/>
      <c r="H62" s="175" t="str">
        <f>'将来負担比率（分子）の構造'!K$45</f>
        <v>-</v>
      </c>
      <c r="I62" s="175"/>
      <c r="J62" s="175"/>
      <c r="K62" s="175" t="str">
        <f>'将来負担比率（分子）の構造'!L$45</f>
        <v>-</v>
      </c>
      <c r="L62" s="175"/>
      <c r="M62" s="175"/>
      <c r="N62" s="175" t="str">
        <f>'将来負担比率（分子）の構造'!M$45</f>
        <v>-</v>
      </c>
      <c r="O62" s="175"/>
      <c r="P62" s="175"/>
    </row>
    <row r="63" spans="1:16" x14ac:dyDescent="0.15">
      <c r="A63" s="175" t="s">
        <v>34</v>
      </c>
      <c r="B63" s="175">
        <f>'将来負担比率（分子）の構造'!I$44</f>
        <v>37</v>
      </c>
      <c r="C63" s="175"/>
      <c r="D63" s="175"/>
      <c r="E63" s="175">
        <f>'将来負担比率（分子）の構造'!J$44</f>
        <v>29</v>
      </c>
      <c r="F63" s="175"/>
      <c r="G63" s="175"/>
      <c r="H63" s="175">
        <f>'将来負担比率（分子）の構造'!K$44</f>
        <v>20</v>
      </c>
      <c r="I63" s="175"/>
      <c r="J63" s="175"/>
      <c r="K63" s="175">
        <f>'将来負担比率（分子）の構造'!L$44</f>
        <v>21</v>
      </c>
      <c r="L63" s="175"/>
      <c r="M63" s="175"/>
      <c r="N63" s="175">
        <f>'将来負担比率（分子）の構造'!M$44</f>
        <v>12</v>
      </c>
      <c r="O63" s="175"/>
      <c r="P63" s="175"/>
    </row>
    <row r="64" spans="1:16" x14ac:dyDescent="0.15">
      <c r="A64" s="175" t="s">
        <v>33</v>
      </c>
      <c r="B64" s="175">
        <f>'将来負担比率（分子）の構造'!I$43</f>
        <v>8254</v>
      </c>
      <c r="C64" s="175"/>
      <c r="D64" s="175"/>
      <c r="E64" s="175">
        <f>'将来負担比率（分子）の構造'!J$43</f>
        <v>8353</v>
      </c>
      <c r="F64" s="175"/>
      <c r="G64" s="175"/>
      <c r="H64" s="175">
        <f>'将来負担比率（分子）の構造'!K$43</f>
        <v>8223</v>
      </c>
      <c r="I64" s="175"/>
      <c r="J64" s="175"/>
      <c r="K64" s="175">
        <f>'将来負担比率（分子）の構造'!L$43</f>
        <v>8035</v>
      </c>
      <c r="L64" s="175"/>
      <c r="M64" s="175"/>
      <c r="N64" s="175">
        <f>'将来負担比率（分子）の構造'!M$43</f>
        <v>7629</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10254</v>
      </c>
      <c r="C66" s="175"/>
      <c r="D66" s="175"/>
      <c r="E66" s="175">
        <f>'将来負担比率（分子）の構造'!J$41</f>
        <v>10534</v>
      </c>
      <c r="F66" s="175"/>
      <c r="G66" s="175"/>
      <c r="H66" s="175">
        <f>'将来負担比率（分子）の構造'!K$41</f>
        <v>10774</v>
      </c>
      <c r="I66" s="175"/>
      <c r="J66" s="175"/>
      <c r="K66" s="175">
        <f>'将来負担比率（分子）の構造'!L$41</f>
        <v>10332</v>
      </c>
      <c r="L66" s="175"/>
      <c r="M66" s="175"/>
      <c r="N66" s="175">
        <f>'将来負担比率（分子）の構造'!M$41</f>
        <v>9703</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2718</v>
      </c>
      <c r="C72" s="179">
        <f>基金残高に係る経年分析!G55</f>
        <v>2790</v>
      </c>
      <c r="D72" s="179">
        <f>基金残高に係る経年分析!H55</f>
        <v>2597</v>
      </c>
    </row>
    <row r="73" spans="1:16" x14ac:dyDescent="0.15">
      <c r="A73" s="178" t="s">
        <v>74</v>
      </c>
      <c r="B73" s="179">
        <f>基金残高に係る経年分析!F56</f>
        <v>704</v>
      </c>
      <c r="C73" s="179">
        <f>基金残高に係る経年分析!G56</f>
        <v>704</v>
      </c>
      <c r="D73" s="179">
        <f>基金残高に係る経年分析!H56</f>
        <v>751</v>
      </c>
    </row>
    <row r="74" spans="1:16" x14ac:dyDescent="0.15">
      <c r="A74" s="178" t="s">
        <v>75</v>
      </c>
      <c r="B74" s="179">
        <f>基金残高に係る経年分析!F57</f>
        <v>2033</v>
      </c>
      <c r="C74" s="179">
        <f>基金残高に係る経年分析!G57</f>
        <v>2481</v>
      </c>
      <c r="D74" s="179">
        <f>基金残高に係る経年分析!H57</f>
        <v>2759</v>
      </c>
    </row>
  </sheetData>
  <sheetProtection algorithmName="SHA-512" hashValue="D/C6c2OBvKtzBlRc1eAJIMJd9gWdJXfJ7LPw5XWmKKQUAmsIFFOk2ObTkLTjSMeRS3B6Fd5q3i6WYKYVe2D/NQ==" saltValue="VqKXbn9WAq98XazZ89wrl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202</v>
      </c>
      <c r="DI1" s="718"/>
      <c r="DJ1" s="718"/>
      <c r="DK1" s="718"/>
      <c r="DL1" s="718"/>
      <c r="DM1" s="718"/>
      <c r="DN1" s="719"/>
      <c r="DO1" s="214"/>
      <c r="DP1" s="717" t="s">
        <v>203</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6391076</v>
      </c>
      <c r="S5" s="677"/>
      <c r="T5" s="677"/>
      <c r="U5" s="677"/>
      <c r="V5" s="677"/>
      <c r="W5" s="677"/>
      <c r="X5" s="677"/>
      <c r="Y5" s="702"/>
      <c r="Z5" s="715">
        <v>42.1</v>
      </c>
      <c r="AA5" s="715"/>
      <c r="AB5" s="715"/>
      <c r="AC5" s="715"/>
      <c r="AD5" s="716">
        <v>6391076</v>
      </c>
      <c r="AE5" s="716"/>
      <c r="AF5" s="716"/>
      <c r="AG5" s="716"/>
      <c r="AH5" s="716"/>
      <c r="AI5" s="716"/>
      <c r="AJ5" s="716"/>
      <c r="AK5" s="716"/>
      <c r="AL5" s="703">
        <v>64.3</v>
      </c>
      <c r="AM5" s="685"/>
      <c r="AN5" s="685"/>
      <c r="AO5" s="704"/>
      <c r="AP5" s="679" t="s">
        <v>216</v>
      </c>
      <c r="AQ5" s="680"/>
      <c r="AR5" s="680"/>
      <c r="AS5" s="680"/>
      <c r="AT5" s="680"/>
      <c r="AU5" s="680"/>
      <c r="AV5" s="680"/>
      <c r="AW5" s="680"/>
      <c r="AX5" s="680"/>
      <c r="AY5" s="680"/>
      <c r="AZ5" s="680"/>
      <c r="BA5" s="680"/>
      <c r="BB5" s="680"/>
      <c r="BC5" s="680"/>
      <c r="BD5" s="680"/>
      <c r="BE5" s="680"/>
      <c r="BF5" s="681"/>
      <c r="BG5" s="621">
        <v>6361184</v>
      </c>
      <c r="BH5" s="622"/>
      <c r="BI5" s="622"/>
      <c r="BJ5" s="622"/>
      <c r="BK5" s="622"/>
      <c r="BL5" s="622"/>
      <c r="BM5" s="622"/>
      <c r="BN5" s="623"/>
      <c r="BO5" s="659">
        <v>99.5</v>
      </c>
      <c r="BP5" s="659"/>
      <c r="BQ5" s="659"/>
      <c r="BR5" s="659"/>
      <c r="BS5" s="660">
        <v>32791</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189037</v>
      </c>
      <c r="S6" s="622"/>
      <c r="T6" s="622"/>
      <c r="U6" s="622"/>
      <c r="V6" s="622"/>
      <c r="W6" s="622"/>
      <c r="X6" s="622"/>
      <c r="Y6" s="623"/>
      <c r="Z6" s="659">
        <v>1.2</v>
      </c>
      <c r="AA6" s="659"/>
      <c r="AB6" s="659"/>
      <c r="AC6" s="659"/>
      <c r="AD6" s="660">
        <v>189037</v>
      </c>
      <c r="AE6" s="660"/>
      <c r="AF6" s="660"/>
      <c r="AG6" s="660"/>
      <c r="AH6" s="660"/>
      <c r="AI6" s="660"/>
      <c r="AJ6" s="660"/>
      <c r="AK6" s="660"/>
      <c r="AL6" s="624">
        <v>1.9</v>
      </c>
      <c r="AM6" s="625"/>
      <c r="AN6" s="625"/>
      <c r="AO6" s="661"/>
      <c r="AP6" s="618" t="s">
        <v>221</v>
      </c>
      <c r="AQ6" s="619"/>
      <c r="AR6" s="619"/>
      <c r="AS6" s="619"/>
      <c r="AT6" s="619"/>
      <c r="AU6" s="619"/>
      <c r="AV6" s="619"/>
      <c r="AW6" s="619"/>
      <c r="AX6" s="619"/>
      <c r="AY6" s="619"/>
      <c r="AZ6" s="619"/>
      <c r="BA6" s="619"/>
      <c r="BB6" s="619"/>
      <c r="BC6" s="619"/>
      <c r="BD6" s="619"/>
      <c r="BE6" s="619"/>
      <c r="BF6" s="620"/>
      <c r="BG6" s="621">
        <v>6361184</v>
      </c>
      <c r="BH6" s="622"/>
      <c r="BI6" s="622"/>
      <c r="BJ6" s="622"/>
      <c r="BK6" s="622"/>
      <c r="BL6" s="622"/>
      <c r="BM6" s="622"/>
      <c r="BN6" s="623"/>
      <c r="BO6" s="659">
        <v>99.5</v>
      </c>
      <c r="BP6" s="659"/>
      <c r="BQ6" s="659"/>
      <c r="BR6" s="659"/>
      <c r="BS6" s="660">
        <v>32791</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162241</v>
      </c>
      <c r="CS6" s="622"/>
      <c r="CT6" s="622"/>
      <c r="CU6" s="622"/>
      <c r="CV6" s="622"/>
      <c r="CW6" s="622"/>
      <c r="CX6" s="622"/>
      <c r="CY6" s="623"/>
      <c r="CZ6" s="703">
        <v>1.1000000000000001</v>
      </c>
      <c r="DA6" s="685"/>
      <c r="DB6" s="685"/>
      <c r="DC6" s="705"/>
      <c r="DD6" s="627" t="s">
        <v>122</v>
      </c>
      <c r="DE6" s="622"/>
      <c r="DF6" s="622"/>
      <c r="DG6" s="622"/>
      <c r="DH6" s="622"/>
      <c r="DI6" s="622"/>
      <c r="DJ6" s="622"/>
      <c r="DK6" s="622"/>
      <c r="DL6" s="622"/>
      <c r="DM6" s="622"/>
      <c r="DN6" s="622"/>
      <c r="DO6" s="622"/>
      <c r="DP6" s="623"/>
      <c r="DQ6" s="627">
        <v>162241</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2416</v>
      </c>
      <c r="S7" s="622"/>
      <c r="T7" s="622"/>
      <c r="U7" s="622"/>
      <c r="V7" s="622"/>
      <c r="W7" s="622"/>
      <c r="X7" s="622"/>
      <c r="Y7" s="623"/>
      <c r="Z7" s="659">
        <v>0</v>
      </c>
      <c r="AA7" s="659"/>
      <c r="AB7" s="659"/>
      <c r="AC7" s="659"/>
      <c r="AD7" s="660">
        <v>2416</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3151337</v>
      </c>
      <c r="BH7" s="622"/>
      <c r="BI7" s="622"/>
      <c r="BJ7" s="622"/>
      <c r="BK7" s="622"/>
      <c r="BL7" s="622"/>
      <c r="BM7" s="622"/>
      <c r="BN7" s="623"/>
      <c r="BO7" s="659">
        <v>49.3</v>
      </c>
      <c r="BP7" s="659"/>
      <c r="BQ7" s="659"/>
      <c r="BR7" s="659"/>
      <c r="BS7" s="660">
        <v>32791</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2033840</v>
      </c>
      <c r="CS7" s="622"/>
      <c r="CT7" s="622"/>
      <c r="CU7" s="622"/>
      <c r="CV7" s="622"/>
      <c r="CW7" s="622"/>
      <c r="CX7" s="622"/>
      <c r="CY7" s="623"/>
      <c r="CZ7" s="659">
        <v>14</v>
      </c>
      <c r="DA7" s="659"/>
      <c r="DB7" s="659"/>
      <c r="DC7" s="659"/>
      <c r="DD7" s="627">
        <v>60601</v>
      </c>
      <c r="DE7" s="622"/>
      <c r="DF7" s="622"/>
      <c r="DG7" s="622"/>
      <c r="DH7" s="622"/>
      <c r="DI7" s="622"/>
      <c r="DJ7" s="622"/>
      <c r="DK7" s="622"/>
      <c r="DL7" s="622"/>
      <c r="DM7" s="622"/>
      <c r="DN7" s="622"/>
      <c r="DO7" s="622"/>
      <c r="DP7" s="623"/>
      <c r="DQ7" s="627">
        <v>1826273</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48499</v>
      </c>
      <c r="S8" s="622"/>
      <c r="T8" s="622"/>
      <c r="U8" s="622"/>
      <c r="V8" s="622"/>
      <c r="W8" s="622"/>
      <c r="X8" s="622"/>
      <c r="Y8" s="623"/>
      <c r="Z8" s="659">
        <v>0.3</v>
      </c>
      <c r="AA8" s="659"/>
      <c r="AB8" s="659"/>
      <c r="AC8" s="659"/>
      <c r="AD8" s="660">
        <v>48499</v>
      </c>
      <c r="AE8" s="660"/>
      <c r="AF8" s="660"/>
      <c r="AG8" s="660"/>
      <c r="AH8" s="660"/>
      <c r="AI8" s="660"/>
      <c r="AJ8" s="660"/>
      <c r="AK8" s="660"/>
      <c r="AL8" s="624">
        <v>0.5</v>
      </c>
      <c r="AM8" s="625"/>
      <c r="AN8" s="625"/>
      <c r="AO8" s="661"/>
      <c r="AP8" s="618" t="s">
        <v>227</v>
      </c>
      <c r="AQ8" s="619"/>
      <c r="AR8" s="619"/>
      <c r="AS8" s="619"/>
      <c r="AT8" s="619"/>
      <c r="AU8" s="619"/>
      <c r="AV8" s="619"/>
      <c r="AW8" s="619"/>
      <c r="AX8" s="619"/>
      <c r="AY8" s="619"/>
      <c r="AZ8" s="619"/>
      <c r="BA8" s="619"/>
      <c r="BB8" s="619"/>
      <c r="BC8" s="619"/>
      <c r="BD8" s="619"/>
      <c r="BE8" s="619"/>
      <c r="BF8" s="620"/>
      <c r="BG8" s="621">
        <v>77989</v>
      </c>
      <c r="BH8" s="622"/>
      <c r="BI8" s="622"/>
      <c r="BJ8" s="622"/>
      <c r="BK8" s="622"/>
      <c r="BL8" s="622"/>
      <c r="BM8" s="622"/>
      <c r="BN8" s="623"/>
      <c r="BO8" s="659">
        <v>1.2</v>
      </c>
      <c r="BP8" s="659"/>
      <c r="BQ8" s="659"/>
      <c r="BR8" s="659"/>
      <c r="BS8" s="660" t="s">
        <v>122</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5548857</v>
      </c>
      <c r="CS8" s="622"/>
      <c r="CT8" s="622"/>
      <c r="CU8" s="622"/>
      <c r="CV8" s="622"/>
      <c r="CW8" s="622"/>
      <c r="CX8" s="622"/>
      <c r="CY8" s="623"/>
      <c r="CZ8" s="659">
        <v>38.1</v>
      </c>
      <c r="DA8" s="659"/>
      <c r="DB8" s="659"/>
      <c r="DC8" s="659"/>
      <c r="DD8" s="627">
        <v>1557</v>
      </c>
      <c r="DE8" s="622"/>
      <c r="DF8" s="622"/>
      <c r="DG8" s="622"/>
      <c r="DH8" s="622"/>
      <c r="DI8" s="622"/>
      <c r="DJ8" s="622"/>
      <c r="DK8" s="622"/>
      <c r="DL8" s="622"/>
      <c r="DM8" s="622"/>
      <c r="DN8" s="622"/>
      <c r="DO8" s="622"/>
      <c r="DP8" s="623"/>
      <c r="DQ8" s="627">
        <v>3516753</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53200</v>
      </c>
      <c r="S9" s="622"/>
      <c r="T9" s="622"/>
      <c r="U9" s="622"/>
      <c r="V9" s="622"/>
      <c r="W9" s="622"/>
      <c r="X9" s="622"/>
      <c r="Y9" s="623"/>
      <c r="Z9" s="659">
        <v>0.4</v>
      </c>
      <c r="AA9" s="659"/>
      <c r="AB9" s="659"/>
      <c r="AC9" s="659"/>
      <c r="AD9" s="660">
        <v>53200</v>
      </c>
      <c r="AE9" s="660"/>
      <c r="AF9" s="660"/>
      <c r="AG9" s="660"/>
      <c r="AH9" s="660"/>
      <c r="AI9" s="660"/>
      <c r="AJ9" s="660"/>
      <c r="AK9" s="660"/>
      <c r="AL9" s="624">
        <v>0.5</v>
      </c>
      <c r="AM9" s="625"/>
      <c r="AN9" s="625"/>
      <c r="AO9" s="661"/>
      <c r="AP9" s="618" t="s">
        <v>230</v>
      </c>
      <c r="AQ9" s="619"/>
      <c r="AR9" s="619"/>
      <c r="AS9" s="619"/>
      <c r="AT9" s="619"/>
      <c r="AU9" s="619"/>
      <c r="AV9" s="619"/>
      <c r="AW9" s="619"/>
      <c r="AX9" s="619"/>
      <c r="AY9" s="619"/>
      <c r="AZ9" s="619"/>
      <c r="BA9" s="619"/>
      <c r="BB9" s="619"/>
      <c r="BC9" s="619"/>
      <c r="BD9" s="619"/>
      <c r="BE9" s="619"/>
      <c r="BF9" s="620"/>
      <c r="BG9" s="621">
        <v>2730079</v>
      </c>
      <c r="BH9" s="622"/>
      <c r="BI9" s="622"/>
      <c r="BJ9" s="622"/>
      <c r="BK9" s="622"/>
      <c r="BL9" s="622"/>
      <c r="BM9" s="622"/>
      <c r="BN9" s="623"/>
      <c r="BO9" s="659">
        <v>42.7</v>
      </c>
      <c r="BP9" s="659"/>
      <c r="BQ9" s="659"/>
      <c r="BR9" s="659"/>
      <c r="BS9" s="660" t="s">
        <v>122</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1568818</v>
      </c>
      <c r="CS9" s="622"/>
      <c r="CT9" s="622"/>
      <c r="CU9" s="622"/>
      <c r="CV9" s="622"/>
      <c r="CW9" s="622"/>
      <c r="CX9" s="622"/>
      <c r="CY9" s="623"/>
      <c r="CZ9" s="659">
        <v>10.8</v>
      </c>
      <c r="DA9" s="659"/>
      <c r="DB9" s="659"/>
      <c r="DC9" s="659"/>
      <c r="DD9" s="627">
        <v>121026</v>
      </c>
      <c r="DE9" s="622"/>
      <c r="DF9" s="622"/>
      <c r="DG9" s="622"/>
      <c r="DH9" s="622"/>
      <c r="DI9" s="622"/>
      <c r="DJ9" s="622"/>
      <c r="DK9" s="622"/>
      <c r="DL9" s="622"/>
      <c r="DM9" s="622"/>
      <c r="DN9" s="622"/>
      <c r="DO9" s="622"/>
      <c r="DP9" s="623"/>
      <c r="DQ9" s="627">
        <v>1284564</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109917</v>
      </c>
      <c r="BH10" s="622"/>
      <c r="BI10" s="622"/>
      <c r="BJ10" s="622"/>
      <c r="BK10" s="622"/>
      <c r="BL10" s="622"/>
      <c r="BM10" s="622"/>
      <c r="BN10" s="623"/>
      <c r="BO10" s="659">
        <v>1.7</v>
      </c>
      <c r="BP10" s="659"/>
      <c r="BQ10" s="659"/>
      <c r="BR10" s="659"/>
      <c r="BS10" s="660" t="s">
        <v>122</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t="s">
        <v>122</v>
      </c>
      <c r="CS10" s="622"/>
      <c r="CT10" s="622"/>
      <c r="CU10" s="622"/>
      <c r="CV10" s="622"/>
      <c r="CW10" s="622"/>
      <c r="CX10" s="622"/>
      <c r="CY10" s="623"/>
      <c r="CZ10" s="659" t="s">
        <v>122</v>
      </c>
      <c r="DA10" s="659"/>
      <c r="DB10" s="659"/>
      <c r="DC10" s="659"/>
      <c r="DD10" s="627" t="s">
        <v>122</v>
      </c>
      <c r="DE10" s="622"/>
      <c r="DF10" s="622"/>
      <c r="DG10" s="622"/>
      <c r="DH10" s="622"/>
      <c r="DI10" s="622"/>
      <c r="DJ10" s="622"/>
      <c r="DK10" s="622"/>
      <c r="DL10" s="622"/>
      <c r="DM10" s="622"/>
      <c r="DN10" s="622"/>
      <c r="DO10" s="622"/>
      <c r="DP10" s="623"/>
      <c r="DQ10" s="627" t="s">
        <v>122</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992015</v>
      </c>
      <c r="S11" s="622"/>
      <c r="T11" s="622"/>
      <c r="U11" s="622"/>
      <c r="V11" s="622"/>
      <c r="W11" s="622"/>
      <c r="X11" s="622"/>
      <c r="Y11" s="623"/>
      <c r="Z11" s="624">
        <v>6.5</v>
      </c>
      <c r="AA11" s="625"/>
      <c r="AB11" s="625"/>
      <c r="AC11" s="626"/>
      <c r="AD11" s="627">
        <v>992015</v>
      </c>
      <c r="AE11" s="622"/>
      <c r="AF11" s="622"/>
      <c r="AG11" s="622"/>
      <c r="AH11" s="622"/>
      <c r="AI11" s="622"/>
      <c r="AJ11" s="622"/>
      <c r="AK11" s="623"/>
      <c r="AL11" s="624">
        <v>10</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233352</v>
      </c>
      <c r="BH11" s="622"/>
      <c r="BI11" s="622"/>
      <c r="BJ11" s="622"/>
      <c r="BK11" s="622"/>
      <c r="BL11" s="622"/>
      <c r="BM11" s="622"/>
      <c r="BN11" s="623"/>
      <c r="BO11" s="659">
        <v>3.7</v>
      </c>
      <c r="BP11" s="659"/>
      <c r="BQ11" s="659"/>
      <c r="BR11" s="659"/>
      <c r="BS11" s="660">
        <v>32791</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1079576</v>
      </c>
      <c r="CS11" s="622"/>
      <c r="CT11" s="622"/>
      <c r="CU11" s="622"/>
      <c r="CV11" s="622"/>
      <c r="CW11" s="622"/>
      <c r="CX11" s="622"/>
      <c r="CY11" s="623"/>
      <c r="CZ11" s="659">
        <v>7.4</v>
      </c>
      <c r="DA11" s="659"/>
      <c r="DB11" s="659"/>
      <c r="DC11" s="659"/>
      <c r="DD11" s="627">
        <v>593167</v>
      </c>
      <c r="DE11" s="622"/>
      <c r="DF11" s="622"/>
      <c r="DG11" s="622"/>
      <c r="DH11" s="622"/>
      <c r="DI11" s="622"/>
      <c r="DJ11" s="622"/>
      <c r="DK11" s="622"/>
      <c r="DL11" s="622"/>
      <c r="DM11" s="622"/>
      <c r="DN11" s="622"/>
      <c r="DO11" s="622"/>
      <c r="DP11" s="623"/>
      <c r="DQ11" s="627">
        <v>361002</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v>48702</v>
      </c>
      <c r="S12" s="622"/>
      <c r="T12" s="622"/>
      <c r="U12" s="622"/>
      <c r="V12" s="622"/>
      <c r="W12" s="622"/>
      <c r="X12" s="622"/>
      <c r="Y12" s="623"/>
      <c r="Z12" s="659">
        <v>0.3</v>
      </c>
      <c r="AA12" s="659"/>
      <c r="AB12" s="659"/>
      <c r="AC12" s="659"/>
      <c r="AD12" s="660">
        <v>48702</v>
      </c>
      <c r="AE12" s="660"/>
      <c r="AF12" s="660"/>
      <c r="AG12" s="660"/>
      <c r="AH12" s="660"/>
      <c r="AI12" s="660"/>
      <c r="AJ12" s="660"/>
      <c r="AK12" s="660"/>
      <c r="AL12" s="624">
        <v>0.5</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2748804</v>
      </c>
      <c r="BH12" s="622"/>
      <c r="BI12" s="622"/>
      <c r="BJ12" s="622"/>
      <c r="BK12" s="622"/>
      <c r="BL12" s="622"/>
      <c r="BM12" s="622"/>
      <c r="BN12" s="623"/>
      <c r="BO12" s="659">
        <v>43</v>
      </c>
      <c r="BP12" s="659"/>
      <c r="BQ12" s="659"/>
      <c r="BR12" s="659"/>
      <c r="BS12" s="660" t="s">
        <v>122</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113334</v>
      </c>
      <c r="CS12" s="622"/>
      <c r="CT12" s="622"/>
      <c r="CU12" s="622"/>
      <c r="CV12" s="622"/>
      <c r="CW12" s="622"/>
      <c r="CX12" s="622"/>
      <c r="CY12" s="623"/>
      <c r="CZ12" s="659">
        <v>0.8</v>
      </c>
      <c r="DA12" s="659"/>
      <c r="DB12" s="659"/>
      <c r="DC12" s="659"/>
      <c r="DD12" s="627">
        <v>10508</v>
      </c>
      <c r="DE12" s="622"/>
      <c r="DF12" s="622"/>
      <c r="DG12" s="622"/>
      <c r="DH12" s="622"/>
      <c r="DI12" s="622"/>
      <c r="DJ12" s="622"/>
      <c r="DK12" s="622"/>
      <c r="DL12" s="622"/>
      <c r="DM12" s="622"/>
      <c r="DN12" s="622"/>
      <c r="DO12" s="622"/>
      <c r="DP12" s="623"/>
      <c r="DQ12" s="627">
        <v>104365</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2748053</v>
      </c>
      <c r="BH13" s="622"/>
      <c r="BI13" s="622"/>
      <c r="BJ13" s="622"/>
      <c r="BK13" s="622"/>
      <c r="BL13" s="622"/>
      <c r="BM13" s="622"/>
      <c r="BN13" s="623"/>
      <c r="BO13" s="659">
        <v>43</v>
      </c>
      <c r="BP13" s="659"/>
      <c r="BQ13" s="659"/>
      <c r="BR13" s="659"/>
      <c r="BS13" s="660" t="s">
        <v>122</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1001859</v>
      </c>
      <c r="CS13" s="622"/>
      <c r="CT13" s="622"/>
      <c r="CU13" s="622"/>
      <c r="CV13" s="622"/>
      <c r="CW13" s="622"/>
      <c r="CX13" s="622"/>
      <c r="CY13" s="623"/>
      <c r="CZ13" s="659">
        <v>6.9</v>
      </c>
      <c r="DA13" s="659"/>
      <c r="DB13" s="659"/>
      <c r="DC13" s="659"/>
      <c r="DD13" s="627">
        <v>375973</v>
      </c>
      <c r="DE13" s="622"/>
      <c r="DF13" s="622"/>
      <c r="DG13" s="622"/>
      <c r="DH13" s="622"/>
      <c r="DI13" s="622"/>
      <c r="DJ13" s="622"/>
      <c r="DK13" s="622"/>
      <c r="DL13" s="622"/>
      <c r="DM13" s="622"/>
      <c r="DN13" s="622"/>
      <c r="DO13" s="622"/>
      <c r="DP13" s="623"/>
      <c r="DQ13" s="627">
        <v>756078</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v>1740</v>
      </c>
      <c r="S14" s="622"/>
      <c r="T14" s="622"/>
      <c r="U14" s="622"/>
      <c r="V14" s="622"/>
      <c r="W14" s="622"/>
      <c r="X14" s="622"/>
      <c r="Y14" s="623"/>
      <c r="Z14" s="659">
        <v>0</v>
      </c>
      <c r="AA14" s="659"/>
      <c r="AB14" s="659"/>
      <c r="AC14" s="659"/>
      <c r="AD14" s="660">
        <v>1740</v>
      </c>
      <c r="AE14" s="660"/>
      <c r="AF14" s="660"/>
      <c r="AG14" s="660"/>
      <c r="AH14" s="660"/>
      <c r="AI14" s="660"/>
      <c r="AJ14" s="660"/>
      <c r="AK14" s="660"/>
      <c r="AL14" s="624">
        <v>0</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159825</v>
      </c>
      <c r="BH14" s="622"/>
      <c r="BI14" s="622"/>
      <c r="BJ14" s="622"/>
      <c r="BK14" s="622"/>
      <c r="BL14" s="622"/>
      <c r="BM14" s="622"/>
      <c r="BN14" s="623"/>
      <c r="BO14" s="659">
        <v>2.5</v>
      </c>
      <c r="BP14" s="659"/>
      <c r="BQ14" s="659"/>
      <c r="BR14" s="659"/>
      <c r="BS14" s="660" t="s">
        <v>122</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656352</v>
      </c>
      <c r="CS14" s="622"/>
      <c r="CT14" s="622"/>
      <c r="CU14" s="622"/>
      <c r="CV14" s="622"/>
      <c r="CW14" s="622"/>
      <c r="CX14" s="622"/>
      <c r="CY14" s="623"/>
      <c r="CZ14" s="659">
        <v>4.5</v>
      </c>
      <c r="DA14" s="659"/>
      <c r="DB14" s="659"/>
      <c r="DC14" s="659"/>
      <c r="DD14" s="627">
        <v>73257</v>
      </c>
      <c r="DE14" s="622"/>
      <c r="DF14" s="622"/>
      <c r="DG14" s="622"/>
      <c r="DH14" s="622"/>
      <c r="DI14" s="622"/>
      <c r="DJ14" s="622"/>
      <c r="DK14" s="622"/>
      <c r="DL14" s="622"/>
      <c r="DM14" s="622"/>
      <c r="DN14" s="622"/>
      <c r="DO14" s="622"/>
      <c r="DP14" s="623"/>
      <c r="DQ14" s="627">
        <v>565197</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301218</v>
      </c>
      <c r="BH15" s="622"/>
      <c r="BI15" s="622"/>
      <c r="BJ15" s="622"/>
      <c r="BK15" s="622"/>
      <c r="BL15" s="622"/>
      <c r="BM15" s="622"/>
      <c r="BN15" s="623"/>
      <c r="BO15" s="659">
        <v>4.7</v>
      </c>
      <c r="BP15" s="659"/>
      <c r="BQ15" s="659"/>
      <c r="BR15" s="659"/>
      <c r="BS15" s="660" t="s">
        <v>122</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1378999</v>
      </c>
      <c r="CS15" s="622"/>
      <c r="CT15" s="622"/>
      <c r="CU15" s="622"/>
      <c r="CV15" s="622"/>
      <c r="CW15" s="622"/>
      <c r="CX15" s="622"/>
      <c r="CY15" s="623"/>
      <c r="CZ15" s="659">
        <v>9.5</v>
      </c>
      <c r="DA15" s="659"/>
      <c r="DB15" s="659"/>
      <c r="DC15" s="659"/>
      <c r="DD15" s="627">
        <v>74239</v>
      </c>
      <c r="DE15" s="622"/>
      <c r="DF15" s="622"/>
      <c r="DG15" s="622"/>
      <c r="DH15" s="622"/>
      <c r="DI15" s="622"/>
      <c r="DJ15" s="622"/>
      <c r="DK15" s="622"/>
      <c r="DL15" s="622"/>
      <c r="DM15" s="622"/>
      <c r="DN15" s="622"/>
      <c r="DO15" s="622"/>
      <c r="DP15" s="623"/>
      <c r="DQ15" s="627">
        <v>1280547</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28369</v>
      </c>
      <c r="S16" s="622"/>
      <c r="T16" s="622"/>
      <c r="U16" s="622"/>
      <c r="V16" s="622"/>
      <c r="W16" s="622"/>
      <c r="X16" s="622"/>
      <c r="Y16" s="623"/>
      <c r="Z16" s="659">
        <v>0.2</v>
      </c>
      <c r="AA16" s="659"/>
      <c r="AB16" s="659"/>
      <c r="AC16" s="659"/>
      <c r="AD16" s="660">
        <v>28369</v>
      </c>
      <c r="AE16" s="660"/>
      <c r="AF16" s="660"/>
      <c r="AG16" s="660"/>
      <c r="AH16" s="660"/>
      <c r="AI16" s="660"/>
      <c r="AJ16" s="660"/>
      <c r="AK16" s="660"/>
      <c r="AL16" s="624">
        <v>0.3</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v>9128</v>
      </c>
      <c r="CS16" s="622"/>
      <c r="CT16" s="622"/>
      <c r="CU16" s="622"/>
      <c r="CV16" s="622"/>
      <c r="CW16" s="622"/>
      <c r="CX16" s="622"/>
      <c r="CY16" s="623"/>
      <c r="CZ16" s="659">
        <v>0.1</v>
      </c>
      <c r="DA16" s="659"/>
      <c r="DB16" s="659"/>
      <c r="DC16" s="659"/>
      <c r="DD16" s="627" t="s">
        <v>122</v>
      </c>
      <c r="DE16" s="622"/>
      <c r="DF16" s="622"/>
      <c r="DG16" s="622"/>
      <c r="DH16" s="622"/>
      <c r="DI16" s="622"/>
      <c r="DJ16" s="622"/>
      <c r="DK16" s="622"/>
      <c r="DL16" s="622"/>
      <c r="DM16" s="622"/>
      <c r="DN16" s="622"/>
      <c r="DO16" s="622"/>
      <c r="DP16" s="623"/>
      <c r="DQ16" s="627">
        <v>8313</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99063</v>
      </c>
      <c r="S17" s="622"/>
      <c r="T17" s="622"/>
      <c r="U17" s="622"/>
      <c r="V17" s="622"/>
      <c r="W17" s="622"/>
      <c r="X17" s="622"/>
      <c r="Y17" s="623"/>
      <c r="Z17" s="659">
        <v>0.7</v>
      </c>
      <c r="AA17" s="659"/>
      <c r="AB17" s="659"/>
      <c r="AC17" s="659"/>
      <c r="AD17" s="660">
        <v>99063</v>
      </c>
      <c r="AE17" s="660"/>
      <c r="AF17" s="660"/>
      <c r="AG17" s="660"/>
      <c r="AH17" s="660"/>
      <c r="AI17" s="660"/>
      <c r="AJ17" s="660"/>
      <c r="AK17" s="660"/>
      <c r="AL17" s="624">
        <v>1</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1007753</v>
      </c>
      <c r="CS17" s="622"/>
      <c r="CT17" s="622"/>
      <c r="CU17" s="622"/>
      <c r="CV17" s="622"/>
      <c r="CW17" s="622"/>
      <c r="CX17" s="622"/>
      <c r="CY17" s="623"/>
      <c r="CZ17" s="659">
        <v>6.9</v>
      </c>
      <c r="DA17" s="659"/>
      <c r="DB17" s="659"/>
      <c r="DC17" s="659"/>
      <c r="DD17" s="627" t="s">
        <v>122</v>
      </c>
      <c r="DE17" s="622"/>
      <c r="DF17" s="622"/>
      <c r="DG17" s="622"/>
      <c r="DH17" s="622"/>
      <c r="DI17" s="622"/>
      <c r="DJ17" s="622"/>
      <c r="DK17" s="622"/>
      <c r="DL17" s="622"/>
      <c r="DM17" s="622"/>
      <c r="DN17" s="622"/>
      <c r="DO17" s="622"/>
      <c r="DP17" s="623"/>
      <c r="DQ17" s="627">
        <v>1007753</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71452</v>
      </c>
      <c r="S18" s="622"/>
      <c r="T18" s="622"/>
      <c r="U18" s="622"/>
      <c r="V18" s="622"/>
      <c r="W18" s="622"/>
      <c r="X18" s="622"/>
      <c r="Y18" s="623"/>
      <c r="Z18" s="659">
        <v>0.5</v>
      </c>
      <c r="AA18" s="659"/>
      <c r="AB18" s="659"/>
      <c r="AC18" s="659"/>
      <c r="AD18" s="660">
        <v>71452</v>
      </c>
      <c r="AE18" s="660"/>
      <c r="AF18" s="660"/>
      <c r="AG18" s="660"/>
      <c r="AH18" s="660"/>
      <c r="AI18" s="660"/>
      <c r="AJ18" s="660"/>
      <c r="AK18" s="660"/>
      <c r="AL18" s="624">
        <v>0.7</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55658</v>
      </c>
      <c r="S19" s="622"/>
      <c r="T19" s="622"/>
      <c r="U19" s="622"/>
      <c r="V19" s="622"/>
      <c r="W19" s="622"/>
      <c r="X19" s="622"/>
      <c r="Y19" s="623"/>
      <c r="Z19" s="659">
        <v>0.4</v>
      </c>
      <c r="AA19" s="659"/>
      <c r="AB19" s="659"/>
      <c r="AC19" s="659"/>
      <c r="AD19" s="660">
        <v>55658</v>
      </c>
      <c r="AE19" s="660"/>
      <c r="AF19" s="660"/>
      <c r="AG19" s="660"/>
      <c r="AH19" s="660"/>
      <c r="AI19" s="660"/>
      <c r="AJ19" s="660"/>
      <c r="AK19" s="660"/>
      <c r="AL19" s="624">
        <v>0.6</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29892</v>
      </c>
      <c r="BH19" s="622"/>
      <c r="BI19" s="622"/>
      <c r="BJ19" s="622"/>
      <c r="BK19" s="622"/>
      <c r="BL19" s="622"/>
      <c r="BM19" s="622"/>
      <c r="BN19" s="623"/>
      <c r="BO19" s="659">
        <v>0.5</v>
      </c>
      <c r="BP19" s="659"/>
      <c r="BQ19" s="659"/>
      <c r="BR19" s="659"/>
      <c r="BS19" s="660" t="s">
        <v>122</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262</v>
      </c>
      <c r="C20" s="689"/>
      <c r="D20" s="689"/>
      <c r="E20" s="689"/>
      <c r="F20" s="689"/>
      <c r="G20" s="689"/>
      <c r="H20" s="689"/>
      <c r="I20" s="689"/>
      <c r="J20" s="689"/>
      <c r="K20" s="689"/>
      <c r="L20" s="689"/>
      <c r="M20" s="689"/>
      <c r="N20" s="689"/>
      <c r="O20" s="689"/>
      <c r="P20" s="689"/>
      <c r="Q20" s="690"/>
      <c r="R20" s="621">
        <v>15794</v>
      </c>
      <c r="S20" s="622"/>
      <c r="T20" s="622"/>
      <c r="U20" s="622"/>
      <c r="V20" s="622"/>
      <c r="W20" s="622"/>
      <c r="X20" s="622"/>
      <c r="Y20" s="623"/>
      <c r="Z20" s="659">
        <v>0.1</v>
      </c>
      <c r="AA20" s="659"/>
      <c r="AB20" s="659"/>
      <c r="AC20" s="659"/>
      <c r="AD20" s="660">
        <v>15794</v>
      </c>
      <c r="AE20" s="660"/>
      <c r="AF20" s="660"/>
      <c r="AG20" s="660"/>
      <c r="AH20" s="660"/>
      <c r="AI20" s="660"/>
      <c r="AJ20" s="660"/>
      <c r="AK20" s="660"/>
      <c r="AL20" s="624">
        <v>0.2</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29892</v>
      </c>
      <c r="BH20" s="622"/>
      <c r="BI20" s="622"/>
      <c r="BJ20" s="622"/>
      <c r="BK20" s="622"/>
      <c r="BL20" s="622"/>
      <c r="BM20" s="622"/>
      <c r="BN20" s="623"/>
      <c r="BO20" s="659">
        <v>0.5</v>
      </c>
      <c r="BP20" s="659"/>
      <c r="BQ20" s="659"/>
      <c r="BR20" s="659"/>
      <c r="BS20" s="660" t="s">
        <v>122</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14560757</v>
      </c>
      <c r="CS20" s="622"/>
      <c r="CT20" s="622"/>
      <c r="CU20" s="622"/>
      <c r="CV20" s="622"/>
      <c r="CW20" s="622"/>
      <c r="CX20" s="622"/>
      <c r="CY20" s="623"/>
      <c r="CZ20" s="659">
        <v>100</v>
      </c>
      <c r="DA20" s="659"/>
      <c r="DB20" s="659"/>
      <c r="DC20" s="659"/>
      <c r="DD20" s="627">
        <v>1310328</v>
      </c>
      <c r="DE20" s="622"/>
      <c r="DF20" s="622"/>
      <c r="DG20" s="622"/>
      <c r="DH20" s="622"/>
      <c r="DI20" s="622"/>
      <c r="DJ20" s="622"/>
      <c r="DK20" s="622"/>
      <c r="DL20" s="622"/>
      <c r="DM20" s="622"/>
      <c r="DN20" s="622"/>
      <c r="DO20" s="622"/>
      <c r="DP20" s="623"/>
      <c r="DQ20" s="627">
        <v>10873086</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2126400</v>
      </c>
      <c r="S21" s="622"/>
      <c r="T21" s="622"/>
      <c r="U21" s="622"/>
      <c r="V21" s="622"/>
      <c r="W21" s="622"/>
      <c r="X21" s="622"/>
      <c r="Y21" s="623"/>
      <c r="Z21" s="659">
        <v>14</v>
      </c>
      <c r="AA21" s="659"/>
      <c r="AB21" s="659"/>
      <c r="AC21" s="659"/>
      <c r="AD21" s="660">
        <v>1972974</v>
      </c>
      <c r="AE21" s="660"/>
      <c r="AF21" s="660"/>
      <c r="AG21" s="660"/>
      <c r="AH21" s="660"/>
      <c r="AI21" s="660"/>
      <c r="AJ21" s="660"/>
      <c r="AK21" s="660"/>
      <c r="AL21" s="624">
        <v>19.899999999999999</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v>29892</v>
      </c>
      <c r="BH21" s="622"/>
      <c r="BI21" s="622"/>
      <c r="BJ21" s="622"/>
      <c r="BK21" s="622"/>
      <c r="BL21" s="622"/>
      <c r="BM21" s="622"/>
      <c r="BN21" s="623"/>
      <c r="BO21" s="659">
        <v>0.5</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1972974</v>
      </c>
      <c r="S22" s="622"/>
      <c r="T22" s="622"/>
      <c r="U22" s="622"/>
      <c r="V22" s="622"/>
      <c r="W22" s="622"/>
      <c r="X22" s="622"/>
      <c r="Y22" s="623"/>
      <c r="Z22" s="659">
        <v>13</v>
      </c>
      <c r="AA22" s="659"/>
      <c r="AB22" s="659"/>
      <c r="AC22" s="659"/>
      <c r="AD22" s="660">
        <v>1972974</v>
      </c>
      <c r="AE22" s="660"/>
      <c r="AF22" s="660"/>
      <c r="AG22" s="660"/>
      <c r="AH22" s="660"/>
      <c r="AI22" s="660"/>
      <c r="AJ22" s="660"/>
      <c r="AK22" s="660"/>
      <c r="AL22" s="624">
        <v>19.899999999999999</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153426</v>
      </c>
      <c r="S23" s="622"/>
      <c r="T23" s="622"/>
      <c r="U23" s="622"/>
      <c r="V23" s="622"/>
      <c r="W23" s="622"/>
      <c r="X23" s="622"/>
      <c r="Y23" s="623"/>
      <c r="Z23" s="659">
        <v>1</v>
      </c>
      <c r="AA23" s="659"/>
      <c r="AB23" s="659"/>
      <c r="AC23" s="659"/>
      <c r="AD23" s="660" t="s">
        <v>122</v>
      </c>
      <c r="AE23" s="660"/>
      <c r="AF23" s="660"/>
      <c r="AG23" s="660"/>
      <c r="AH23" s="660"/>
      <c r="AI23" s="660"/>
      <c r="AJ23" s="660"/>
      <c r="AK23" s="660"/>
      <c r="AL23" s="624" t="s">
        <v>122</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7205875</v>
      </c>
      <c r="CS24" s="677"/>
      <c r="CT24" s="677"/>
      <c r="CU24" s="677"/>
      <c r="CV24" s="677"/>
      <c r="CW24" s="677"/>
      <c r="CX24" s="677"/>
      <c r="CY24" s="702"/>
      <c r="CZ24" s="703">
        <v>49.5</v>
      </c>
      <c r="DA24" s="685"/>
      <c r="DB24" s="685"/>
      <c r="DC24" s="705"/>
      <c r="DD24" s="701">
        <v>5408116</v>
      </c>
      <c r="DE24" s="677"/>
      <c r="DF24" s="677"/>
      <c r="DG24" s="677"/>
      <c r="DH24" s="677"/>
      <c r="DI24" s="677"/>
      <c r="DJ24" s="677"/>
      <c r="DK24" s="702"/>
      <c r="DL24" s="701">
        <v>4866181</v>
      </c>
      <c r="DM24" s="677"/>
      <c r="DN24" s="677"/>
      <c r="DO24" s="677"/>
      <c r="DP24" s="677"/>
      <c r="DQ24" s="677"/>
      <c r="DR24" s="677"/>
      <c r="DS24" s="677"/>
      <c r="DT24" s="677"/>
      <c r="DU24" s="677"/>
      <c r="DV24" s="702"/>
      <c r="DW24" s="703">
        <v>48.5</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10051969</v>
      </c>
      <c r="S25" s="622"/>
      <c r="T25" s="622"/>
      <c r="U25" s="622"/>
      <c r="V25" s="622"/>
      <c r="W25" s="622"/>
      <c r="X25" s="622"/>
      <c r="Y25" s="623"/>
      <c r="Z25" s="659">
        <v>66.3</v>
      </c>
      <c r="AA25" s="659"/>
      <c r="AB25" s="659"/>
      <c r="AC25" s="659"/>
      <c r="AD25" s="660">
        <v>9898543</v>
      </c>
      <c r="AE25" s="660"/>
      <c r="AF25" s="660"/>
      <c r="AG25" s="660"/>
      <c r="AH25" s="660"/>
      <c r="AI25" s="660"/>
      <c r="AJ25" s="660"/>
      <c r="AK25" s="660"/>
      <c r="AL25" s="624">
        <v>99.7</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3524625</v>
      </c>
      <c r="CS25" s="634"/>
      <c r="CT25" s="634"/>
      <c r="CU25" s="634"/>
      <c r="CV25" s="634"/>
      <c r="CW25" s="634"/>
      <c r="CX25" s="634"/>
      <c r="CY25" s="635"/>
      <c r="CZ25" s="624">
        <v>24.2</v>
      </c>
      <c r="DA25" s="636"/>
      <c r="DB25" s="636"/>
      <c r="DC25" s="637"/>
      <c r="DD25" s="627">
        <v>3358359</v>
      </c>
      <c r="DE25" s="634"/>
      <c r="DF25" s="634"/>
      <c r="DG25" s="634"/>
      <c r="DH25" s="634"/>
      <c r="DI25" s="634"/>
      <c r="DJ25" s="634"/>
      <c r="DK25" s="635"/>
      <c r="DL25" s="627">
        <v>3152123</v>
      </c>
      <c r="DM25" s="634"/>
      <c r="DN25" s="634"/>
      <c r="DO25" s="634"/>
      <c r="DP25" s="634"/>
      <c r="DQ25" s="634"/>
      <c r="DR25" s="634"/>
      <c r="DS25" s="634"/>
      <c r="DT25" s="634"/>
      <c r="DU25" s="634"/>
      <c r="DV25" s="635"/>
      <c r="DW25" s="624">
        <v>31.4</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3561</v>
      </c>
      <c r="S26" s="622"/>
      <c r="T26" s="622"/>
      <c r="U26" s="622"/>
      <c r="V26" s="622"/>
      <c r="W26" s="622"/>
      <c r="X26" s="622"/>
      <c r="Y26" s="623"/>
      <c r="Z26" s="659">
        <v>0</v>
      </c>
      <c r="AA26" s="659"/>
      <c r="AB26" s="659"/>
      <c r="AC26" s="659"/>
      <c r="AD26" s="660">
        <v>3561</v>
      </c>
      <c r="AE26" s="660"/>
      <c r="AF26" s="660"/>
      <c r="AG26" s="660"/>
      <c r="AH26" s="660"/>
      <c r="AI26" s="660"/>
      <c r="AJ26" s="660"/>
      <c r="AK26" s="660"/>
      <c r="AL26" s="624">
        <v>0</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2272110</v>
      </c>
      <c r="CS26" s="622"/>
      <c r="CT26" s="622"/>
      <c r="CU26" s="622"/>
      <c r="CV26" s="622"/>
      <c r="CW26" s="622"/>
      <c r="CX26" s="622"/>
      <c r="CY26" s="623"/>
      <c r="CZ26" s="624">
        <v>15.6</v>
      </c>
      <c r="DA26" s="636"/>
      <c r="DB26" s="636"/>
      <c r="DC26" s="637"/>
      <c r="DD26" s="627">
        <v>2105844</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48857</v>
      </c>
      <c r="S27" s="622"/>
      <c r="T27" s="622"/>
      <c r="U27" s="622"/>
      <c r="V27" s="622"/>
      <c r="W27" s="622"/>
      <c r="X27" s="622"/>
      <c r="Y27" s="623"/>
      <c r="Z27" s="659">
        <v>0.3</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6391076</v>
      </c>
      <c r="BH27" s="622"/>
      <c r="BI27" s="622"/>
      <c r="BJ27" s="622"/>
      <c r="BK27" s="622"/>
      <c r="BL27" s="622"/>
      <c r="BM27" s="622"/>
      <c r="BN27" s="623"/>
      <c r="BO27" s="659">
        <v>100</v>
      </c>
      <c r="BP27" s="659"/>
      <c r="BQ27" s="659"/>
      <c r="BR27" s="659"/>
      <c r="BS27" s="660">
        <v>32791</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2673497</v>
      </c>
      <c r="CS27" s="634"/>
      <c r="CT27" s="634"/>
      <c r="CU27" s="634"/>
      <c r="CV27" s="634"/>
      <c r="CW27" s="634"/>
      <c r="CX27" s="634"/>
      <c r="CY27" s="635"/>
      <c r="CZ27" s="624">
        <v>18.399999999999999</v>
      </c>
      <c r="DA27" s="636"/>
      <c r="DB27" s="636"/>
      <c r="DC27" s="637"/>
      <c r="DD27" s="627">
        <v>1042004</v>
      </c>
      <c r="DE27" s="634"/>
      <c r="DF27" s="634"/>
      <c r="DG27" s="634"/>
      <c r="DH27" s="634"/>
      <c r="DI27" s="634"/>
      <c r="DJ27" s="634"/>
      <c r="DK27" s="635"/>
      <c r="DL27" s="627">
        <v>706305</v>
      </c>
      <c r="DM27" s="634"/>
      <c r="DN27" s="634"/>
      <c r="DO27" s="634"/>
      <c r="DP27" s="634"/>
      <c r="DQ27" s="634"/>
      <c r="DR27" s="634"/>
      <c r="DS27" s="634"/>
      <c r="DT27" s="634"/>
      <c r="DU27" s="634"/>
      <c r="DV27" s="635"/>
      <c r="DW27" s="624">
        <v>7</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131068</v>
      </c>
      <c r="S28" s="622"/>
      <c r="T28" s="622"/>
      <c r="U28" s="622"/>
      <c r="V28" s="622"/>
      <c r="W28" s="622"/>
      <c r="X28" s="622"/>
      <c r="Y28" s="623"/>
      <c r="Z28" s="659">
        <v>0.9</v>
      </c>
      <c r="AA28" s="659"/>
      <c r="AB28" s="659"/>
      <c r="AC28" s="659"/>
      <c r="AD28" s="660">
        <v>25583</v>
      </c>
      <c r="AE28" s="660"/>
      <c r="AF28" s="660"/>
      <c r="AG28" s="660"/>
      <c r="AH28" s="660"/>
      <c r="AI28" s="660"/>
      <c r="AJ28" s="660"/>
      <c r="AK28" s="660"/>
      <c r="AL28" s="624">
        <v>0.3</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1007753</v>
      </c>
      <c r="CS28" s="622"/>
      <c r="CT28" s="622"/>
      <c r="CU28" s="622"/>
      <c r="CV28" s="622"/>
      <c r="CW28" s="622"/>
      <c r="CX28" s="622"/>
      <c r="CY28" s="623"/>
      <c r="CZ28" s="624">
        <v>6.9</v>
      </c>
      <c r="DA28" s="636"/>
      <c r="DB28" s="636"/>
      <c r="DC28" s="637"/>
      <c r="DD28" s="627">
        <v>1007753</v>
      </c>
      <c r="DE28" s="622"/>
      <c r="DF28" s="622"/>
      <c r="DG28" s="622"/>
      <c r="DH28" s="622"/>
      <c r="DI28" s="622"/>
      <c r="DJ28" s="622"/>
      <c r="DK28" s="623"/>
      <c r="DL28" s="627">
        <v>1007753</v>
      </c>
      <c r="DM28" s="622"/>
      <c r="DN28" s="622"/>
      <c r="DO28" s="622"/>
      <c r="DP28" s="622"/>
      <c r="DQ28" s="622"/>
      <c r="DR28" s="622"/>
      <c r="DS28" s="622"/>
      <c r="DT28" s="622"/>
      <c r="DU28" s="622"/>
      <c r="DV28" s="623"/>
      <c r="DW28" s="624">
        <v>10</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70712</v>
      </c>
      <c r="S29" s="622"/>
      <c r="T29" s="622"/>
      <c r="U29" s="622"/>
      <c r="V29" s="622"/>
      <c r="W29" s="622"/>
      <c r="X29" s="622"/>
      <c r="Y29" s="623"/>
      <c r="Z29" s="659">
        <v>0.5</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1007753</v>
      </c>
      <c r="CS29" s="634"/>
      <c r="CT29" s="634"/>
      <c r="CU29" s="634"/>
      <c r="CV29" s="634"/>
      <c r="CW29" s="634"/>
      <c r="CX29" s="634"/>
      <c r="CY29" s="635"/>
      <c r="CZ29" s="624">
        <v>6.9</v>
      </c>
      <c r="DA29" s="636"/>
      <c r="DB29" s="636"/>
      <c r="DC29" s="637"/>
      <c r="DD29" s="627">
        <v>1007753</v>
      </c>
      <c r="DE29" s="634"/>
      <c r="DF29" s="634"/>
      <c r="DG29" s="634"/>
      <c r="DH29" s="634"/>
      <c r="DI29" s="634"/>
      <c r="DJ29" s="634"/>
      <c r="DK29" s="635"/>
      <c r="DL29" s="627">
        <v>1007753</v>
      </c>
      <c r="DM29" s="634"/>
      <c r="DN29" s="634"/>
      <c r="DO29" s="634"/>
      <c r="DP29" s="634"/>
      <c r="DQ29" s="634"/>
      <c r="DR29" s="634"/>
      <c r="DS29" s="634"/>
      <c r="DT29" s="634"/>
      <c r="DU29" s="634"/>
      <c r="DV29" s="635"/>
      <c r="DW29" s="624">
        <v>10</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1992061</v>
      </c>
      <c r="S30" s="622"/>
      <c r="T30" s="622"/>
      <c r="U30" s="622"/>
      <c r="V30" s="622"/>
      <c r="W30" s="622"/>
      <c r="X30" s="622"/>
      <c r="Y30" s="623"/>
      <c r="Z30" s="659">
        <v>13.1</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1"/>
      <c r="BI30" s="691"/>
      <c r="BJ30" s="691"/>
      <c r="BK30" s="691"/>
      <c r="BL30" s="691"/>
      <c r="BM30" s="691"/>
      <c r="BN30" s="691"/>
      <c r="BO30" s="691"/>
      <c r="BP30" s="691"/>
      <c r="BQ30" s="692"/>
      <c r="BR30" s="673" t="s">
        <v>295</v>
      </c>
      <c r="BS30" s="691"/>
      <c r="BT30" s="691"/>
      <c r="BU30" s="691"/>
      <c r="BV30" s="691"/>
      <c r="BW30" s="691"/>
      <c r="BX30" s="691"/>
      <c r="BY30" s="691"/>
      <c r="BZ30" s="691"/>
      <c r="CA30" s="691"/>
      <c r="CB30" s="692"/>
      <c r="CD30" s="642"/>
      <c r="CE30" s="643"/>
      <c r="CF30" s="618" t="s">
        <v>296</v>
      </c>
      <c r="CG30" s="619"/>
      <c r="CH30" s="619"/>
      <c r="CI30" s="619"/>
      <c r="CJ30" s="619"/>
      <c r="CK30" s="619"/>
      <c r="CL30" s="619"/>
      <c r="CM30" s="619"/>
      <c r="CN30" s="619"/>
      <c r="CO30" s="619"/>
      <c r="CP30" s="619"/>
      <c r="CQ30" s="620"/>
      <c r="CR30" s="621">
        <v>975988</v>
      </c>
      <c r="CS30" s="622"/>
      <c r="CT30" s="622"/>
      <c r="CU30" s="622"/>
      <c r="CV30" s="622"/>
      <c r="CW30" s="622"/>
      <c r="CX30" s="622"/>
      <c r="CY30" s="623"/>
      <c r="CZ30" s="624">
        <v>6.7</v>
      </c>
      <c r="DA30" s="636"/>
      <c r="DB30" s="636"/>
      <c r="DC30" s="637"/>
      <c r="DD30" s="627">
        <v>975988</v>
      </c>
      <c r="DE30" s="622"/>
      <c r="DF30" s="622"/>
      <c r="DG30" s="622"/>
      <c r="DH30" s="622"/>
      <c r="DI30" s="622"/>
      <c r="DJ30" s="622"/>
      <c r="DK30" s="623"/>
      <c r="DL30" s="627">
        <v>975988</v>
      </c>
      <c r="DM30" s="622"/>
      <c r="DN30" s="622"/>
      <c r="DO30" s="622"/>
      <c r="DP30" s="622"/>
      <c r="DQ30" s="622"/>
      <c r="DR30" s="622"/>
      <c r="DS30" s="622"/>
      <c r="DT30" s="622"/>
      <c r="DU30" s="622"/>
      <c r="DV30" s="623"/>
      <c r="DW30" s="624">
        <v>9.6999999999999993</v>
      </c>
      <c r="DX30" s="636"/>
      <c r="DY30" s="636"/>
      <c r="DZ30" s="636"/>
      <c r="EA30" s="636"/>
      <c r="EB30" s="636"/>
      <c r="EC30" s="648"/>
    </row>
    <row r="31" spans="2:133" ht="11.25" customHeight="1" x14ac:dyDescent="0.15">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3" t="s">
        <v>298</v>
      </c>
      <c r="AQ31" s="694"/>
      <c r="AR31" s="694"/>
      <c r="AS31" s="694"/>
      <c r="AT31" s="695" t="s">
        <v>299</v>
      </c>
      <c r="AU31" s="218"/>
      <c r="AV31" s="218"/>
      <c r="AW31" s="218"/>
      <c r="AX31" s="679" t="s">
        <v>177</v>
      </c>
      <c r="AY31" s="680"/>
      <c r="AZ31" s="680"/>
      <c r="BA31" s="680"/>
      <c r="BB31" s="680"/>
      <c r="BC31" s="680"/>
      <c r="BD31" s="680"/>
      <c r="BE31" s="680"/>
      <c r="BF31" s="681"/>
      <c r="BG31" s="683">
        <v>99.2</v>
      </c>
      <c r="BH31" s="684"/>
      <c r="BI31" s="684"/>
      <c r="BJ31" s="684"/>
      <c r="BK31" s="684"/>
      <c r="BL31" s="684"/>
      <c r="BM31" s="685">
        <v>97.7</v>
      </c>
      <c r="BN31" s="684"/>
      <c r="BO31" s="684"/>
      <c r="BP31" s="684"/>
      <c r="BQ31" s="686"/>
      <c r="BR31" s="683">
        <v>99.1</v>
      </c>
      <c r="BS31" s="684"/>
      <c r="BT31" s="684"/>
      <c r="BU31" s="684"/>
      <c r="BV31" s="684"/>
      <c r="BW31" s="684"/>
      <c r="BX31" s="685">
        <v>97.7</v>
      </c>
      <c r="BY31" s="684"/>
      <c r="BZ31" s="684"/>
      <c r="CA31" s="684"/>
      <c r="CB31" s="686"/>
      <c r="CD31" s="642"/>
      <c r="CE31" s="643"/>
      <c r="CF31" s="618" t="s">
        <v>300</v>
      </c>
      <c r="CG31" s="619"/>
      <c r="CH31" s="619"/>
      <c r="CI31" s="619"/>
      <c r="CJ31" s="619"/>
      <c r="CK31" s="619"/>
      <c r="CL31" s="619"/>
      <c r="CM31" s="619"/>
      <c r="CN31" s="619"/>
      <c r="CO31" s="619"/>
      <c r="CP31" s="619"/>
      <c r="CQ31" s="620"/>
      <c r="CR31" s="621">
        <v>31765</v>
      </c>
      <c r="CS31" s="634"/>
      <c r="CT31" s="634"/>
      <c r="CU31" s="634"/>
      <c r="CV31" s="634"/>
      <c r="CW31" s="634"/>
      <c r="CX31" s="634"/>
      <c r="CY31" s="635"/>
      <c r="CZ31" s="624">
        <v>0.2</v>
      </c>
      <c r="DA31" s="636"/>
      <c r="DB31" s="636"/>
      <c r="DC31" s="637"/>
      <c r="DD31" s="627">
        <v>31765</v>
      </c>
      <c r="DE31" s="634"/>
      <c r="DF31" s="634"/>
      <c r="DG31" s="634"/>
      <c r="DH31" s="634"/>
      <c r="DI31" s="634"/>
      <c r="DJ31" s="634"/>
      <c r="DK31" s="635"/>
      <c r="DL31" s="627">
        <v>31765</v>
      </c>
      <c r="DM31" s="634"/>
      <c r="DN31" s="634"/>
      <c r="DO31" s="634"/>
      <c r="DP31" s="634"/>
      <c r="DQ31" s="634"/>
      <c r="DR31" s="634"/>
      <c r="DS31" s="634"/>
      <c r="DT31" s="634"/>
      <c r="DU31" s="634"/>
      <c r="DV31" s="635"/>
      <c r="DW31" s="624">
        <v>0.3</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1522587</v>
      </c>
      <c r="S32" s="622"/>
      <c r="T32" s="622"/>
      <c r="U32" s="622"/>
      <c r="V32" s="622"/>
      <c r="W32" s="622"/>
      <c r="X32" s="622"/>
      <c r="Y32" s="623"/>
      <c r="Z32" s="659">
        <v>10</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6"/>
      <c r="AU32" s="214" t="s">
        <v>302</v>
      </c>
      <c r="AX32" s="618" t="s">
        <v>303</v>
      </c>
      <c r="AY32" s="619"/>
      <c r="AZ32" s="619"/>
      <c r="BA32" s="619"/>
      <c r="BB32" s="619"/>
      <c r="BC32" s="619"/>
      <c r="BD32" s="619"/>
      <c r="BE32" s="619"/>
      <c r="BF32" s="620"/>
      <c r="BG32" s="687">
        <v>99.2</v>
      </c>
      <c r="BH32" s="634"/>
      <c r="BI32" s="634"/>
      <c r="BJ32" s="634"/>
      <c r="BK32" s="634"/>
      <c r="BL32" s="634"/>
      <c r="BM32" s="625">
        <v>97.5</v>
      </c>
      <c r="BN32" s="634"/>
      <c r="BO32" s="634"/>
      <c r="BP32" s="634"/>
      <c r="BQ32" s="657"/>
      <c r="BR32" s="687">
        <v>99</v>
      </c>
      <c r="BS32" s="634"/>
      <c r="BT32" s="634"/>
      <c r="BU32" s="634"/>
      <c r="BV32" s="634"/>
      <c r="BW32" s="634"/>
      <c r="BX32" s="625">
        <v>97.3</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13974</v>
      </c>
      <c r="S33" s="622"/>
      <c r="T33" s="622"/>
      <c r="U33" s="622"/>
      <c r="V33" s="622"/>
      <c r="W33" s="622"/>
      <c r="X33" s="622"/>
      <c r="Y33" s="623"/>
      <c r="Z33" s="659">
        <v>0.1</v>
      </c>
      <c r="AA33" s="659"/>
      <c r="AB33" s="659"/>
      <c r="AC33" s="659"/>
      <c r="AD33" s="660">
        <v>3622</v>
      </c>
      <c r="AE33" s="660"/>
      <c r="AF33" s="660"/>
      <c r="AG33" s="660"/>
      <c r="AH33" s="660"/>
      <c r="AI33" s="660"/>
      <c r="AJ33" s="660"/>
      <c r="AK33" s="660"/>
      <c r="AL33" s="624">
        <v>0</v>
      </c>
      <c r="AM33" s="625"/>
      <c r="AN33" s="625"/>
      <c r="AO33" s="661"/>
      <c r="AP33" s="664"/>
      <c r="AQ33" s="665"/>
      <c r="AR33" s="665"/>
      <c r="AS33" s="665"/>
      <c r="AT33" s="697"/>
      <c r="AU33" s="219"/>
      <c r="AV33" s="219"/>
      <c r="AW33" s="219"/>
      <c r="AX33" s="602" t="s">
        <v>306</v>
      </c>
      <c r="AY33" s="603"/>
      <c r="AZ33" s="603"/>
      <c r="BA33" s="603"/>
      <c r="BB33" s="603"/>
      <c r="BC33" s="603"/>
      <c r="BD33" s="603"/>
      <c r="BE33" s="603"/>
      <c r="BF33" s="604"/>
      <c r="BG33" s="682">
        <v>99.3</v>
      </c>
      <c r="BH33" s="606"/>
      <c r="BI33" s="606"/>
      <c r="BJ33" s="606"/>
      <c r="BK33" s="606"/>
      <c r="BL33" s="606"/>
      <c r="BM33" s="652">
        <v>98</v>
      </c>
      <c r="BN33" s="606"/>
      <c r="BO33" s="606"/>
      <c r="BP33" s="606"/>
      <c r="BQ33" s="669"/>
      <c r="BR33" s="682">
        <v>99.2</v>
      </c>
      <c r="BS33" s="606"/>
      <c r="BT33" s="606"/>
      <c r="BU33" s="606"/>
      <c r="BV33" s="606"/>
      <c r="BW33" s="606"/>
      <c r="BX33" s="652">
        <v>97.8</v>
      </c>
      <c r="BY33" s="606"/>
      <c r="BZ33" s="606"/>
      <c r="CA33" s="606"/>
      <c r="CB33" s="669"/>
      <c r="CD33" s="618" t="s">
        <v>307</v>
      </c>
      <c r="CE33" s="619"/>
      <c r="CF33" s="619"/>
      <c r="CG33" s="619"/>
      <c r="CH33" s="619"/>
      <c r="CI33" s="619"/>
      <c r="CJ33" s="619"/>
      <c r="CK33" s="619"/>
      <c r="CL33" s="619"/>
      <c r="CM33" s="619"/>
      <c r="CN33" s="619"/>
      <c r="CO33" s="619"/>
      <c r="CP33" s="619"/>
      <c r="CQ33" s="620"/>
      <c r="CR33" s="621">
        <v>6035426</v>
      </c>
      <c r="CS33" s="634"/>
      <c r="CT33" s="634"/>
      <c r="CU33" s="634"/>
      <c r="CV33" s="634"/>
      <c r="CW33" s="634"/>
      <c r="CX33" s="634"/>
      <c r="CY33" s="635"/>
      <c r="CZ33" s="624">
        <v>41.4</v>
      </c>
      <c r="DA33" s="636"/>
      <c r="DB33" s="636"/>
      <c r="DC33" s="637"/>
      <c r="DD33" s="627">
        <v>5071582</v>
      </c>
      <c r="DE33" s="634"/>
      <c r="DF33" s="634"/>
      <c r="DG33" s="634"/>
      <c r="DH33" s="634"/>
      <c r="DI33" s="634"/>
      <c r="DJ33" s="634"/>
      <c r="DK33" s="635"/>
      <c r="DL33" s="627">
        <v>3995668</v>
      </c>
      <c r="DM33" s="634"/>
      <c r="DN33" s="634"/>
      <c r="DO33" s="634"/>
      <c r="DP33" s="634"/>
      <c r="DQ33" s="634"/>
      <c r="DR33" s="634"/>
      <c r="DS33" s="634"/>
      <c r="DT33" s="634"/>
      <c r="DU33" s="634"/>
      <c r="DV33" s="635"/>
      <c r="DW33" s="624">
        <v>39.799999999999997</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19412</v>
      </c>
      <c r="S34" s="622"/>
      <c r="T34" s="622"/>
      <c r="U34" s="622"/>
      <c r="V34" s="622"/>
      <c r="W34" s="622"/>
      <c r="X34" s="622"/>
      <c r="Y34" s="623"/>
      <c r="Z34" s="659">
        <v>0.1</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309</v>
      </c>
      <c r="CE34" s="619"/>
      <c r="CF34" s="619"/>
      <c r="CG34" s="619"/>
      <c r="CH34" s="619"/>
      <c r="CI34" s="619"/>
      <c r="CJ34" s="619"/>
      <c r="CK34" s="619"/>
      <c r="CL34" s="619"/>
      <c r="CM34" s="619"/>
      <c r="CN34" s="619"/>
      <c r="CO34" s="619"/>
      <c r="CP34" s="619"/>
      <c r="CQ34" s="620"/>
      <c r="CR34" s="621">
        <v>2354665</v>
      </c>
      <c r="CS34" s="622"/>
      <c r="CT34" s="622"/>
      <c r="CU34" s="622"/>
      <c r="CV34" s="622"/>
      <c r="CW34" s="622"/>
      <c r="CX34" s="622"/>
      <c r="CY34" s="623"/>
      <c r="CZ34" s="624">
        <v>16.2</v>
      </c>
      <c r="DA34" s="636"/>
      <c r="DB34" s="636"/>
      <c r="DC34" s="637"/>
      <c r="DD34" s="627">
        <v>1937570</v>
      </c>
      <c r="DE34" s="622"/>
      <c r="DF34" s="622"/>
      <c r="DG34" s="622"/>
      <c r="DH34" s="622"/>
      <c r="DI34" s="622"/>
      <c r="DJ34" s="622"/>
      <c r="DK34" s="623"/>
      <c r="DL34" s="627">
        <v>1804434</v>
      </c>
      <c r="DM34" s="622"/>
      <c r="DN34" s="622"/>
      <c r="DO34" s="622"/>
      <c r="DP34" s="622"/>
      <c r="DQ34" s="622"/>
      <c r="DR34" s="622"/>
      <c r="DS34" s="622"/>
      <c r="DT34" s="622"/>
      <c r="DU34" s="622"/>
      <c r="DV34" s="623"/>
      <c r="DW34" s="624">
        <v>18</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521065</v>
      </c>
      <c r="S35" s="622"/>
      <c r="T35" s="622"/>
      <c r="U35" s="622"/>
      <c r="V35" s="622"/>
      <c r="W35" s="622"/>
      <c r="X35" s="622"/>
      <c r="Y35" s="623"/>
      <c r="Z35" s="659">
        <v>3.4</v>
      </c>
      <c r="AA35" s="659"/>
      <c r="AB35" s="659"/>
      <c r="AC35" s="659"/>
      <c r="AD35" s="660" t="s">
        <v>122</v>
      </c>
      <c r="AE35" s="660"/>
      <c r="AF35" s="660"/>
      <c r="AG35" s="660"/>
      <c r="AH35" s="660"/>
      <c r="AI35" s="660"/>
      <c r="AJ35" s="660"/>
      <c r="AK35" s="660"/>
      <c r="AL35" s="624" t="s">
        <v>122</v>
      </c>
      <c r="AM35" s="625"/>
      <c r="AN35" s="625"/>
      <c r="AO35" s="661"/>
      <c r="AP35" s="222"/>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215917</v>
      </c>
      <c r="CS35" s="634"/>
      <c r="CT35" s="634"/>
      <c r="CU35" s="634"/>
      <c r="CV35" s="634"/>
      <c r="CW35" s="634"/>
      <c r="CX35" s="634"/>
      <c r="CY35" s="635"/>
      <c r="CZ35" s="624">
        <v>1.5</v>
      </c>
      <c r="DA35" s="636"/>
      <c r="DB35" s="636"/>
      <c r="DC35" s="637"/>
      <c r="DD35" s="627">
        <v>212351</v>
      </c>
      <c r="DE35" s="634"/>
      <c r="DF35" s="634"/>
      <c r="DG35" s="634"/>
      <c r="DH35" s="634"/>
      <c r="DI35" s="634"/>
      <c r="DJ35" s="634"/>
      <c r="DK35" s="635"/>
      <c r="DL35" s="627">
        <v>208865</v>
      </c>
      <c r="DM35" s="634"/>
      <c r="DN35" s="634"/>
      <c r="DO35" s="634"/>
      <c r="DP35" s="634"/>
      <c r="DQ35" s="634"/>
      <c r="DR35" s="634"/>
      <c r="DS35" s="634"/>
      <c r="DT35" s="634"/>
      <c r="DU35" s="634"/>
      <c r="DV35" s="635"/>
      <c r="DW35" s="624">
        <v>2.1</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245280</v>
      </c>
      <c r="S36" s="622"/>
      <c r="T36" s="622"/>
      <c r="U36" s="622"/>
      <c r="V36" s="622"/>
      <c r="W36" s="622"/>
      <c r="X36" s="622"/>
      <c r="Y36" s="623"/>
      <c r="Z36" s="659">
        <v>1.6</v>
      </c>
      <c r="AA36" s="659"/>
      <c r="AB36" s="659"/>
      <c r="AC36" s="659"/>
      <c r="AD36" s="660" t="s">
        <v>122</v>
      </c>
      <c r="AE36" s="660"/>
      <c r="AF36" s="660"/>
      <c r="AG36" s="660"/>
      <c r="AH36" s="660"/>
      <c r="AI36" s="660"/>
      <c r="AJ36" s="660"/>
      <c r="AK36" s="660"/>
      <c r="AL36" s="624" t="s">
        <v>122</v>
      </c>
      <c r="AM36" s="625"/>
      <c r="AN36" s="625"/>
      <c r="AO36" s="661"/>
      <c r="AP36" s="222"/>
      <c r="AQ36" s="670" t="s">
        <v>315</v>
      </c>
      <c r="AR36" s="671"/>
      <c r="AS36" s="671"/>
      <c r="AT36" s="671"/>
      <c r="AU36" s="671"/>
      <c r="AV36" s="671"/>
      <c r="AW36" s="671"/>
      <c r="AX36" s="671"/>
      <c r="AY36" s="672"/>
      <c r="AZ36" s="676">
        <v>2017563</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59007</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1723007</v>
      </c>
      <c r="CS36" s="622"/>
      <c r="CT36" s="622"/>
      <c r="CU36" s="622"/>
      <c r="CV36" s="622"/>
      <c r="CW36" s="622"/>
      <c r="CX36" s="622"/>
      <c r="CY36" s="623"/>
      <c r="CZ36" s="624">
        <v>11.8</v>
      </c>
      <c r="DA36" s="636"/>
      <c r="DB36" s="636"/>
      <c r="DC36" s="637"/>
      <c r="DD36" s="627">
        <v>1413933</v>
      </c>
      <c r="DE36" s="622"/>
      <c r="DF36" s="622"/>
      <c r="DG36" s="622"/>
      <c r="DH36" s="622"/>
      <c r="DI36" s="622"/>
      <c r="DJ36" s="622"/>
      <c r="DK36" s="623"/>
      <c r="DL36" s="627">
        <v>868886</v>
      </c>
      <c r="DM36" s="622"/>
      <c r="DN36" s="622"/>
      <c r="DO36" s="622"/>
      <c r="DP36" s="622"/>
      <c r="DQ36" s="622"/>
      <c r="DR36" s="622"/>
      <c r="DS36" s="622"/>
      <c r="DT36" s="622"/>
      <c r="DU36" s="622"/>
      <c r="DV36" s="623"/>
      <c r="DW36" s="624">
        <v>8.6999999999999993</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202843</v>
      </c>
      <c r="S37" s="622"/>
      <c r="T37" s="622"/>
      <c r="U37" s="622"/>
      <c r="V37" s="622"/>
      <c r="W37" s="622"/>
      <c r="X37" s="622"/>
      <c r="Y37" s="623"/>
      <c r="Z37" s="659">
        <v>1.3</v>
      </c>
      <c r="AA37" s="659"/>
      <c r="AB37" s="659"/>
      <c r="AC37" s="659"/>
      <c r="AD37" s="660">
        <v>1714</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520000</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47459</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97607</v>
      </c>
      <c r="CS37" s="634"/>
      <c r="CT37" s="634"/>
      <c r="CU37" s="634"/>
      <c r="CV37" s="634"/>
      <c r="CW37" s="634"/>
      <c r="CX37" s="634"/>
      <c r="CY37" s="635"/>
      <c r="CZ37" s="624">
        <v>0.7</v>
      </c>
      <c r="DA37" s="636"/>
      <c r="DB37" s="636"/>
      <c r="DC37" s="637"/>
      <c r="DD37" s="627">
        <v>97607</v>
      </c>
      <c r="DE37" s="634"/>
      <c r="DF37" s="634"/>
      <c r="DG37" s="634"/>
      <c r="DH37" s="634"/>
      <c r="DI37" s="634"/>
      <c r="DJ37" s="634"/>
      <c r="DK37" s="635"/>
      <c r="DL37" s="627">
        <v>91614</v>
      </c>
      <c r="DM37" s="634"/>
      <c r="DN37" s="634"/>
      <c r="DO37" s="634"/>
      <c r="DP37" s="634"/>
      <c r="DQ37" s="634"/>
      <c r="DR37" s="634"/>
      <c r="DS37" s="634"/>
      <c r="DT37" s="634"/>
      <c r="DU37" s="634"/>
      <c r="DV37" s="635"/>
      <c r="DW37" s="624">
        <v>0.9</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346268</v>
      </c>
      <c r="S38" s="622"/>
      <c r="T38" s="622"/>
      <c r="U38" s="622"/>
      <c r="V38" s="622"/>
      <c r="W38" s="622"/>
      <c r="X38" s="622"/>
      <c r="Y38" s="623"/>
      <c r="Z38" s="659">
        <v>2.2999999999999998</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123735</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4231</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1373828</v>
      </c>
      <c r="CS38" s="622"/>
      <c r="CT38" s="622"/>
      <c r="CU38" s="622"/>
      <c r="CV38" s="622"/>
      <c r="CW38" s="622"/>
      <c r="CX38" s="622"/>
      <c r="CY38" s="623"/>
      <c r="CZ38" s="624">
        <v>9.4</v>
      </c>
      <c r="DA38" s="636"/>
      <c r="DB38" s="636"/>
      <c r="DC38" s="637"/>
      <c r="DD38" s="627">
        <v>1166285</v>
      </c>
      <c r="DE38" s="622"/>
      <c r="DF38" s="622"/>
      <c r="DG38" s="622"/>
      <c r="DH38" s="622"/>
      <c r="DI38" s="622"/>
      <c r="DJ38" s="622"/>
      <c r="DK38" s="623"/>
      <c r="DL38" s="627">
        <v>1113378</v>
      </c>
      <c r="DM38" s="622"/>
      <c r="DN38" s="622"/>
      <c r="DO38" s="622"/>
      <c r="DP38" s="622"/>
      <c r="DQ38" s="622"/>
      <c r="DR38" s="622"/>
      <c r="DS38" s="622"/>
      <c r="DT38" s="622"/>
      <c r="DU38" s="622"/>
      <c r="DV38" s="623"/>
      <c r="DW38" s="624">
        <v>11.1</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t="s">
        <v>122</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6500</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360214</v>
      </c>
      <c r="CS39" s="634"/>
      <c r="CT39" s="634"/>
      <c r="CU39" s="634"/>
      <c r="CV39" s="634"/>
      <c r="CW39" s="634"/>
      <c r="CX39" s="634"/>
      <c r="CY39" s="635"/>
      <c r="CZ39" s="624">
        <v>2.5</v>
      </c>
      <c r="DA39" s="636"/>
      <c r="DB39" s="636"/>
      <c r="DC39" s="637"/>
      <c r="DD39" s="627">
        <v>341338</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96868</v>
      </c>
      <c r="S40" s="622"/>
      <c r="T40" s="622"/>
      <c r="U40" s="622"/>
      <c r="V40" s="622"/>
      <c r="W40" s="622"/>
      <c r="X40" s="622"/>
      <c r="Y40" s="623"/>
      <c r="Z40" s="659">
        <v>0.6</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23"/>
      <c r="BM40" s="619" t="s">
        <v>333</v>
      </c>
      <c r="BN40" s="619"/>
      <c r="BO40" s="619"/>
      <c r="BP40" s="619"/>
      <c r="BQ40" s="619"/>
      <c r="BR40" s="619"/>
      <c r="BS40" s="619"/>
      <c r="BT40" s="619"/>
      <c r="BU40" s="620"/>
      <c r="BV40" s="621">
        <v>108</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7795</v>
      </c>
      <c r="CS40" s="622"/>
      <c r="CT40" s="622"/>
      <c r="CU40" s="622"/>
      <c r="CV40" s="622"/>
      <c r="CW40" s="622"/>
      <c r="CX40" s="622"/>
      <c r="CY40" s="623"/>
      <c r="CZ40" s="624">
        <v>0.1</v>
      </c>
      <c r="DA40" s="636"/>
      <c r="DB40" s="636"/>
      <c r="DC40" s="637"/>
      <c r="DD40" s="627">
        <v>105</v>
      </c>
      <c r="DE40" s="622"/>
      <c r="DF40" s="622"/>
      <c r="DG40" s="622"/>
      <c r="DH40" s="622"/>
      <c r="DI40" s="622"/>
      <c r="DJ40" s="622"/>
      <c r="DK40" s="623"/>
      <c r="DL40" s="627">
        <v>105</v>
      </c>
      <c r="DM40" s="622"/>
      <c r="DN40" s="622"/>
      <c r="DO40" s="622"/>
      <c r="DP40" s="622"/>
      <c r="DQ40" s="622"/>
      <c r="DR40" s="622"/>
      <c r="DS40" s="622"/>
      <c r="DT40" s="622"/>
      <c r="DU40" s="622"/>
      <c r="DV40" s="623"/>
      <c r="DW40" s="624">
        <v>0</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15169657</v>
      </c>
      <c r="S41" s="646"/>
      <c r="T41" s="646"/>
      <c r="U41" s="646"/>
      <c r="V41" s="646"/>
      <c r="W41" s="646"/>
      <c r="X41" s="646"/>
      <c r="Y41" s="649"/>
      <c r="Z41" s="650">
        <v>100</v>
      </c>
      <c r="AA41" s="650"/>
      <c r="AB41" s="650"/>
      <c r="AC41" s="650"/>
      <c r="AD41" s="651">
        <v>9933023</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240987</v>
      </c>
      <c r="BA41" s="622"/>
      <c r="BB41" s="622"/>
      <c r="BC41" s="622"/>
      <c r="BD41" s="634"/>
      <c r="BE41" s="634"/>
      <c r="BF41" s="657"/>
      <c r="BG41" s="662"/>
      <c r="BH41" s="663"/>
      <c r="BI41" s="663"/>
      <c r="BJ41" s="663"/>
      <c r="BK41" s="663"/>
      <c r="BL41" s="223"/>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1132841</v>
      </c>
      <c r="BA42" s="646"/>
      <c r="BB42" s="646"/>
      <c r="BC42" s="646"/>
      <c r="BD42" s="606"/>
      <c r="BE42" s="606"/>
      <c r="BF42" s="669"/>
      <c r="BG42" s="664"/>
      <c r="BH42" s="665"/>
      <c r="BI42" s="665"/>
      <c r="BJ42" s="665"/>
      <c r="BK42" s="665"/>
      <c r="BL42" s="224"/>
      <c r="BM42" s="603" t="s">
        <v>340</v>
      </c>
      <c r="BN42" s="603"/>
      <c r="BO42" s="603"/>
      <c r="BP42" s="603"/>
      <c r="BQ42" s="603"/>
      <c r="BR42" s="603"/>
      <c r="BS42" s="603"/>
      <c r="BT42" s="603"/>
      <c r="BU42" s="604"/>
      <c r="BV42" s="605">
        <v>355</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1319456</v>
      </c>
      <c r="CS42" s="634"/>
      <c r="CT42" s="634"/>
      <c r="CU42" s="634"/>
      <c r="CV42" s="634"/>
      <c r="CW42" s="634"/>
      <c r="CX42" s="634"/>
      <c r="CY42" s="635"/>
      <c r="CZ42" s="624">
        <v>9.1</v>
      </c>
      <c r="DA42" s="636"/>
      <c r="DB42" s="636"/>
      <c r="DC42" s="637"/>
      <c r="DD42" s="627">
        <v>393388</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342</v>
      </c>
      <c r="CD43" s="618" t="s">
        <v>343</v>
      </c>
      <c r="CE43" s="619"/>
      <c r="CF43" s="619"/>
      <c r="CG43" s="619"/>
      <c r="CH43" s="619"/>
      <c r="CI43" s="619"/>
      <c r="CJ43" s="619"/>
      <c r="CK43" s="619"/>
      <c r="CL43" s="619"/>
      <c r="CM43" s="619"/>
      <c r="CN43" s="619"/>
      <c r="CO43" s="619"/>
      <c r="CP43" s="619"/>
      <c r="CQ43" s="620"/>
      <c r="CR43" s="621">
        <v>25066</v>
      </c>
      <c r="CS43" s="634"/>
      <c r="CT43" s="634"/>
      <c r="CU43" s="634"/>
      <c r="CV43" s="634"/>
      <c r="CW43" s="634"/>
      <c r="CX43" s="634"/>
      <c r="CY43" s="635"/>
      <c r="CZ43" s="624">
        <v>0.2</v>
      </c>
      <c r="DA43" s="636"/>
      <c r="DB43" s="636"/>
      <c r="DC43" s="637"/>
      <c r="DD43" s="627">
        <v>25066</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1310328</v>
      </c>
      <c r="CS44" s="622"/>
      <c r="CT44" s="622"/>
      <c r="CU44" s="622"/>
      <c r="CV44" s="622"/>
      <c r="CW44" s="622"/>
      <c r="CX44" s="622"/>
      <c r="CY44" s="623"/>
      <c r="CZ44" s="624">
        <v>9</v>
      </c>
      <c r="DA44" s="625"/>
      <c r="DB44" s="625"/>
      <c r="DC44" s="626"/>
      <c r="DD44" s="627">
        <v>385075</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723312</v>
      </c>
      <c r="CS45" s="634"/>
      <c r="CT45" s="634"/>
      <c r="CU45" s="634"/>
      <c r="CV45" s="634"/>
      <c r="CW45" s="634"/>
      <c r="CX45" s="634"/>
      <c r="CY45" s="635"/>
      <c r="CZ45" s="624">
        <v>5</v>
      </c>
      <c r="DA45" s="636"/>
      <c r="DB45" s="636"/>
      <c r="DC45" s="637"/>
      <c r="DD45" s="627">
        <v>26398</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348</v>
      </c>
      <c r="CG46" s="619"/>
      <c r="CH46" s="619"/>
      <c r="CI46" s="619"/>
      <c r="CJ46" s="619"/>
      <c r="CK46" s="619"/>
      <c r="CL46" s="619"/>
      <c r="CM46" s="619"/>
      <c r="CN46" s="619"/>
      <c r="CO46" s="619"/>
      <c r="CP46" s="619"/>
      <c r="CQ46" s="620"/>
      <c r="CR46" s="621">
        <v>576176</v>
      </c>
      <c r="CS46" s="622"/>
      <c r="CT46" s="622"/>
      <c r="CU46" s="622"/>
      <c r="CV46" s="622"/>
      <c r="CW46" s="622"/>
      <c r="CX46" s="622"/>
      <c r="CY46" s="623"/>
      <c r="CZ46" s="624">
        <v>4</v>
      </c>
      <c r="DA46" s="625"/>
      <c r="DB46" s="625"/>
      <c r="DC46" s="626"/>
      <c r="DD46" s="627">
        <v>357917</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349</v>
      </c>
      <c r="CG47" s="619"/>
      <c r="CH47" s="619"/>
      <c r="CI47" s="619"/>
      <c r="CJ47" s="619"/>
      <c r="CK47" s="619"/>
      <c r="CL47" s="619"/>
      <c r="CM47" s="619"/>
      <c r="CN47" s="619"/>
      <c r="CO47" s="619"/>
      <c r="CP47" s="619"/>
      <c r="CQ47" s="620"/>
      <c r="CR47" s="621">
        <v>9128</v>
      </c>
      <c r="CS47" s="634"/>
      <c r="CT47" s="634"/>
      <c r="CU47" s="634"/>
      <c r="CV47" s="634"/>
      <c r="CW47" s="634"/>
      <c r="CX47" s="634"/>
      <c r="CY47" s="635"/>
      <c r="CZ47" s="624">
        <v>0.1</v>
      </c>
      <c r="DA47" s="636"/>
      <c r="DB47" s="636"/>
      <c r="DC47" s="637"/>
      <c r="DD47" s="627">
        <v>8313</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351</v>
      </c>
      <c r="CE49" s="603"/>
      <c r="CF49" s="603"/>
      <c r="CG49" s="603"/>
      <c r="CH49" s="603"/>
      <c r="CI49" s="603"/>
      <c r="CJ49" s="603"/>
      <c r="CK49" s="603"/>
      <c r="CL49" s="603"/>
      <c r="CM49" s="603"/>
      <c r="CN49" s="603"/>
      <c r="CO49" s="603"/>
      <c r="CP49" s="603"/>
      <c r="CQ49" s="604"/>
      <c r="CR49" s="605">
        <v>14560757</v>
      </c>
      <c r="CS49" s="606"/>
      <c r="CT49" s="606"/>
      <c r="CU49" s="606"/>
      <c r="CV49" s="606"/>
      <c r="CW49" s="606"/>
      <c r="CX49" s="606"/>
      <c r="CY49" s="607"/>
      <c r="CZ49" s="608">
        <v>100</v>
      </c>
      <c r="DA49" s="609"/>
      <c r="DB49" s="609"/>
      <c r="DC49" s="610"/>
      <c r="DD49" s="611">
        <v>10873086</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f0wbzVBoGSgEKmDWj4rTZPQO1t8h3MbFzu3i4TxTZvdk76ZjySsRkwGbJ5RHvpD3lyYa4gsE1xd3nC0wXW9YQg==" saltValue="Ra21uk1/n2sTiAUH1os4+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view="pageBreakPreview" zoomScale="70" zoomScaleNormal="7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353</v>
      </c>
      <c r="DK2" s="1092"/>
      <c r="DL2" s="1092"/>
      <c r="DM2" s="1092"/>
      <c r="DN2" s="1092"/>
      <c r="DO2" s="1093"/>
      <c r="DP2" s="228"/>
      <c r="DQ2" s="1091" t="s">
        <v>354</v>
      </c>
      <c r="DR2" s="1092"/>
      <c r="DS2" s="1092"/>
      <c r="DT2" s="1092"/>
      <c r="DU2" s="1092"/>
      <c r="DV2" s="1092"/>
      <c r="DW2" s="1092"/>
      <c r="DX2" s="1092"/>
      <c r="DY2" s="1092"/>
      <c r="DZ2" s="1093"/>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32"/>
      <c r="BA5" s="232"/>
      <c r="BB5" s="232"/>
      <c r="BC5" s="232"/>
      <c r="BD5" s="232"/>
      <c r="BE5" s="233"/>
      <c r="BF5" s="233"/>
      <c r="BG5" s="233"/>
      <c r="BH5" s="233"/>
      <c r="BI5" s="233"/>
      <c r="BJ5" s="233"/>
      <c r="BK5" s="233"/>
      <c r="BL5" s="233"/>
      <c r="BM5" s="233"/>
      <c r="BN5" s="233"/>
      <c r="BO5" s="233"/>
      <c r="BP5" s="233"/>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34"/>
    </row>
    <row r="6" spans="1:131" s="235"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15">
      <c r="A7" s="236">
        <v>1</v>
      </c>
      <c r="B7" s="1047" t="s">
        <v>374</v>
      </c>
      <c r="C7" s="1048"/>
      <c r="D7" s="1048"/>
      <c r="E7" s="1048"/>
      <c r="F7" s="1048"/>
      <c r="G7" s="1048"/>
      <c r="H7" s="1048"/>
      <c r="I7" s="1048"/>
      <c r="J7" s="1048"/>
      <c r="K7" s="1048"/>
      <c r="L7" s="1048"/>
      <c r="M7" s="1048"/>
      <c r="N7" s="1048"/>
      <c r="O7" s="1048"/>
      <c r="P7" s="1049"/>
      <c r="Q7" s="1102">
        <v>15168</v>
      </c>
      <c r="R7" s="1103"/>
      <c r="S7" s="1103"/>
      <c r="T7" s="1103"/>
      <c r="U7" s="1103"/>
      <c r="V7" s="1103">
        <v>14559</v>
      </c>
      <c r="W7" s="1103"/>
      <c r="X7" s="1103"/>
      <c r="Y7" s="1103"/>
      <c r="Z7" s="1103"/>
      <c r="AA7" s="1103">
        <v>609</v>
      </c>
      <c r="AB7" s="1103"/>
      <c r="AC7" s="1103"/>
      <c r="AD7" s="1103"/>
      <c r="AE7" s="1104"/>
      <c r="AF7" s="1105">
        <v>557</v>
      </c>
      <c r="AG7" s="1106"/>
      <c r="AH7" s="1106"/>
      <c r="AI7" s="1106"/>
      <c r="AJ7" s="1107"/>
      <c r="AK7" s="1108" t="s">
        <v>554</v>
      </c>
      <c r="AL7" s="1109"/>
      <c r="AM7" s="1109"/>
      <c r="AN7" s="1109"/>
      <c r="AO7" s="1109"/>
      <c r="AP7" s="1109">
        <v>9703</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c r="BT7" s="1100"/>
      <c r="BU7" s="1100"/>
      <c r="BV7" s="1100"/>
      <c r="BW7" s="1100"/>
      <c r="BX7" s="1100"/>
      <c r="BY7" s="1100"/>
      <c r="BZ7" s="1100"/>
      <c r="CA7" s="1100"/>
      <c r="CB7" s="1100"/>
      <c r="CC7" s="1100"/>
      <c r="CD7" s="1100"/>
      <c r="CE7" s="1100"/>
      <c r="CF7" s="1100"/>
      <c r="CG7" s="1112"/>
      <c r="CH7" s="1096"/>
      <c r="CI7" s="1097"/>
      <c r="CJ7" s="1097"/>
      <c r="CK7" s="1097"/>
      <c r="CL7" s="1098"/>
      <c r="CM7" s="1096"/>
      <c r="CN7" s="1097"/>
      <c r="CO7" s="1097"/>
      <c r="CP7" s="1097"/>
      <c r="CQ7" s="1098"/>
      <c r="CR7" s="1096"/>
      <c r="CS7" s="1097"/>
      <c r="CT7" s="1097"/>
      <c r="CU7" s="1097"/>
      <c r="CV7" s="1098"/>
      <c r="CW7" s="1096"/>
      <c r="CX7" s="1097"/>
      <c r="CY7" s="1097"/>
      <c r="CZ7" s="1097"/>
      <c r="DA7" s="1098"/>
      <c r="DB7" s="1096"/>
      <c r="DC7" s="1097"/>
      <c r="DD7" s="1097"/>
      <c r="DE7" s="1097"/>
      <c r="DF7" s="1098"/>
      <c r="DG7" s="1096"/>
      <c r="DH7" s="1097"/>
      <c r="DI7" s="1097"/>
      <c r="DJ7" s="1097"/>
      <c r="DK7" s="1098"/>
      <c r="DL7" s="1096"/>
      <c r="DM7" s="1097"/>
      <c r="DN7" s="1097"/>
      <c r="DO7" s="1097"/>
      <c r="DP7" s="1098"/>
      <c r="DQ7" s="1096"/>
      <c r="DR7" s="1097"/>
      <c r="DS7" s="1097"/>
      <c r="DT7" s="1097"/>
      <c r="DU7" s="1098"/>
      <c r="DV7" s="1099"/>
      <c r="DW7" s="1100"/>
      <c r="DX7" s="1100"/>
      <c r="DY7" s="1100"/>
      <c r="DZ7" s="1101"/>
      <c r="EA7" s="234"/>
    </row>
    <row r="8" spans="1:131" s="235" customFormat="1" ht="26.25" customHeight="1" x14ac:dyDescent="0.15">
      <c r="A8" s="238">
        <v>2</v>
      </c>
      <c r="B8" s="1030" t="s">
        <v>375</v>
      </c>
      <c r="C8" s="1031"/>
      <c r="D8" s="1031"/>
      <c r="E8" s="1031"/>
      <c r="F8" s="1031"/>
      <c r="G8" s="1031"/>
      <c r="H8" s="1031"/>
      <c r="I8" s="1031"/>
      <c r="J8" s="1031"/>
      <c r="K8" s="1031"/>
      <c r="L8" s="1031"/>
      <c r="M8" s="1031"/>
      <c r="N8" s="1031"/>
      <c r="O8" s="1031"/>
      <c r="P8" s="1032"/>
      <c r="Q8" s="1038">
        <v>2</v>
      </c>
      <c r="R8" s="1039"/>
      <c r="S8" s="1039"/>
      <c r="T8" s="1039"/>
      <c r="U8" s="1039"/>
      <c r="V8" s="1039">
        <v>2</v>
      </c>
      <c r="W8" s="1039"/>
      <c r="X8" s="1039"/>
      <c r="Y8" s="1039"/>
      <c r="Z8" s="1039"/>
      <c r="AA8" s="1039">
        <v>0</v>
      </c>
      <c r="AB8" s="1039"/>
      <c r="AC8" s="1039"/>
      <c r="AD8" s="1039"/>
      <c r="AE8" s="1040"/>
      <c r="AF8" s="1035">
        <v>-6</v>
      </c>
      <c r="AG8" s="1036"/>
      <c r="AH8" s="1036"/>
      <c r="AI8" s="1036"/>
      <c r="AJ8" s="1037"/>
      <c r="AK8" s="1080" t="s">
        <v>554</v>
      </c>
      <c r="AL8" s="1081"/>
      <c r="AM8" s="1081"/>
      <c r="AN8" s="1081"/>
      <c r="AO8" s="1081"/>
      <c r="AP8" s="1081" t="s">
        <v>554</v>
      </c>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34"/>
    </row>
    <row r="9" spans="1:131" s="235" customFormat="1" ht="26.25" hidden="1" customHeight="1" x14ac:dyDescent="0.15">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hidden="1"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hidden="1"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hidden="1"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hidden="1"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hidden="1"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hidden="1"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hidden="1"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hidden="1"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hidden="1"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hidden="1"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hidden="1"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
      <c r="A23" s="240" t="s">
        <v>377</v>
      </c>
      <c r="B23" s="937" t="s">
        <v>378</v>
      </c>
      <c r="C23" s="938"/>
      <c r="D23" s="938"/>
      <c r="E23" s="938"/>
      <c r="F23" s="938"/>
      <c r="G23" s="938"/>
      <c r="H23" s="938"/>
      <c r="I23" s="938"/>
      <c r="J23" s="938"/>
      <c r="K23" s="938"/>
      <c r="L23" s="938"/>
      <c r="M23" s="938"/>
      <c r="N23" s="938"/>
      <c r="O23" s="938"/>
      <c r="P23" s="948"/>
      <c r="Q23" s="1067">
        <f>Q7+Q8</f>
        <v>15170</v>
      </c>
      <c r="R23" s="1061"/>
      <c r="S23" s="1061"/>
      <c r="T23" s="1061"/>
      <c r="U23" s="1061"/>
      <c r="V23" s="1061">
        <f t="shared" ref="V23" si="0">V7+V8</f>
        <v>14561</v>
      </c>
      <c r="W23" s="1061"/>
      <c r="X23" s="1061"/>
      <c r="Y23" s="1061"/>
      <c r="Z23" s="1061"/>
      <c r="AA23" s="1061">
        <f t="shared" ref="AA23" si="1">AA7+AA8</f>
        <v>609</v>
      </c>
      <c r="AB23" s="1061"/>
      <c r="AC23" s="1061"/>
      <c r="AD23" s="1061"/>
      <c r="AE23" s="1068"/>
      <c r="AF23" s="1069">
        <v>551</v>
      </c>
      <c r="AG23" s="1061"/>
      <c r="AH23" s="1061"/>
      <c r="AI23" s="1061"/>
      <c r="AJ23" s="1070"/>
      <c r="AK23" s="1071"/>
      <c r="AL23" s="1072"/>
      <c r="AM23" s="1072"/>
      <c r="AN23" s="1072"/>
      <c r="AO23" s="1072"/>
      <c r="AP23" s="1061">
        <f>AP7</f>
        <v>9703</v>
      </c>
      <c r="AQ23" s="1061"/>
      <c r="AR23" s="1061"/>
      <c r="AS23" s="1061"/>
      <c r="AT23" s="1061"/>
      <c r="AU23" s="1062"/>
      <c r="AV23" s="1062"/>
      <c r="AW23" s="1062"/>
      <c r="AX23" s="1062"/>
      <c r="AY23" s="1063"/>
      <c r="AZ23" s="1064" t="s">
        <v>122</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15">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364</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15">
      <c r="A28" s="242">
        <v>1</v>
      </c>
      <c r="B28" s="1047" t="s">
        <v>389</v>
      </c>
      <c r="C28" s="1048"/>
      <c r="D28" s="1048"/>
      <c r="E28" s="1048"/>
      <c r="F28" s="1048"/>
      <c r="G28" s="1048"/>
      <c r="H28" s="1048"/>
      <c r="I28" s="1048"/>
      <c r="J28" s="1048"/>
      <c r="K28" s="1048"/>
      <c r="L28" s="1048"/>
      <c r="M28" s="1048"/>
      <c r="N28" s="1048"/>
      <c r="O28" s="1048"/>
      <c r="P28" s="1049"/>
      <c r="Q28" s="1050">
        <v>3438</v>
      </c>
      <c r="R28" s="1051"/>
      <c r="S28" s="1051"/>
      <c r="T28" s="1051"/>
      <c r="U28" s="1051"/>
      <c r="V28" s="1051">
        <v>3379</v>
      </c>
      <c r="W28" s="1051"/>
      <c r="X28" s="1051"/>
      <c r="Y28" s="1051"/>
      <c r="Z28" s="1051"/>
      <c r="AA28" s="1051">
        <v>59</v>
      </c>
      <c r="AB28" s="1051"/>
      <c r="AC28" s="1051"/>
      <c r="AD28" s="1051"/>
      <c r="AE28" s="1052"/>
      <c r="AF28" s="1053">
        <v>59</v>
      </c>
      <c r="AG28" s="1051"/>
      <c r="AH28" s="1051"/>
      <c r="AI28" s="1051"/>
      <c r="AJ28" s="1054"/>
      <c r="AK28" s="1042"/>
      <c r="AL28" s="1043"/>
      <c r="AM28" s="1043"/>
      <c r="AN28" s="1043"/>
      <c r="AO28" s="1043"/>
      <c r="AP28" s="1043" t="s">
        <v>554</v>
      </c>
      <c r="AQ28" s="1043"/>
      <c r="AR28" s="1043"/>
      <c r="AS28" s="1043"/>
      <c r="AT28" s="1043"/>
      <c r="AU28" s="1043" t="s">
        <v>554</v>
      </c>
      <c r="AV28" s="1043"/>
      <c r="AW28" s="1043"/>
      <c r="AX28" s="1043"/>
      <c r="AY28" s="1043"/>
      <c r="AZ28" s="1044" t="s">
        <v>554</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15">
      <c r="A29" s="242">
        <v>2</v>
      </c>
      <c r="B29" s="1030" t="s">
        <v>390</v>
      </c>
      <c r="C29" s="1031"/>
      <c r="D29" s="1031"/>
      <c r="E29" s="1031"/>
      <c r="F29" s="1031"/>
      <c r="G29" s="1031"/>
      <c r="H29" s="1031"/>
      <c r="I29" s="1031"/>
      <c r="J29" s="1031"/>
      <c r="K29" s="1031"/>
      <c r="L29" s="1031"/>
      <c r="M29" s="1031"/>
      <c r="N29" s="1031"/>
      <c r="O29" s="1031"/>
      <c r="P29" s="1032"/>
      <c r="Q29" s="1038">
        <v>3481</v>
      </c>
      <c r="R29" s="1039"/>
      <c r="S29" s="1039"/>
      <c r="T29" s="1039"/>
      <c r="U29" s="1039"/>
      <c r="V29" s="1039">
        <v>3272</v>
      </c>
      <c r="W29" s="1039"/>
      <c r="X29" s="1039"/>
      <c r="Y29" s="1039"/>
      <c r="Z29" s="1039"/>
      <c r="AA29" s="1039">
        <v>209</v>
      </c>
      <c r="AB29" s="1039"/>
      <c r="AC29" s="1039"/>
      <c r="AD29" s="1039"/>
      <c r="AE29" s="1040"/>
      <c r="AF29" s="1035">
        <v>209</v>
      </c>
      <c r="AG29" s="1036"/>
      <c r="AH29" s="1036"/>
      <c r="AI29" s="1036"/>
      <c r="AJ29" s="1037"/>
      <c r="AK29" s="980"/>
      <c r="AL29" s="971"/>
      <c r="AM29" s="971"/>
      <c r="AN29" s="971"/>
      <c r="AO29" s="971"/>
      <c r="AP29" s="971" t="s">
        <v>554</v>
      </c>
      <c r="AQ29" s="971"/>
      <c r="AR29" s="971"/>
      <c r="AS29" s="971"/>
      <c r="AT29" s="971"/>
      <c r="AU29" s="971" t="s">
        <v>554</v>
      </c>
      <c r="AV29" s="971"/>
      <c r="AW29" s="971"/>
      <c r="AX29" s="971"/>
      <c r="AY29" s="971"/>
      <c r="AZ29" s="1041" t="s">
        <v>554</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15">
      <c r="A30" s="242">
        <v>3</v>
      </c>
      <c r="B30" s="1030" t="s">
        <v>391</v>
      </c>
      <c r="C30" s="1031"/>
      <c r="D30" s="1031"/>
      <c r="E30" s="1031"/>
      <c r="F30" s="1031"/>
      <c r="G30" s="1031"/>
      <c r="H30" s="1031"/>
      <c r="I30" s="1031"/>
      <c r="J30" s="1031"/>
      <c r="K30" s="1031"/>
      <c r="L30" s="1031"/>
      <c r="M30" s="1031"/>
      <c r="N30" s="1031"/>
      <c r="O30" s="1031"/>
      <c r="P30" s="1032"/>
      <c r="Q30" s="1038">
        <v>1057</v>
      </c>
      <c r="R30" s="1039"/>
      <c r="S30" s="1039"/>
      <c r="T30" s="1039"/>
      <c r="U30" s="1039"/>
      <c r="V30" s="1039">
        <v>1045</v>
      </c>
      <c r="W30" s="1039"/>
      <c r="X30" s="1039"/>
      <c r="Y30" s="1039"/>
      <c r="Z30" s="1039"/>
      <c r="AA30" s="1039">
        <v>11</v>
      </c>
      <c r="AB30" s="1039"/>
      <c r="AC30" s="1039"/>
      <c r="AD30" s="1039"/>
      <c r="AE30" s="1040"/>
      <c r="AF30" s="1035">
        <v>11</v>
      </c>
      <c r="AG30" s="1036"/>
      <c r="AH30" s="1036"/>
      <c r="AI30" s="1036"/>
      <c r="AJ30" s="1037"/>
      <c r="AK30" s="980"/>
      <c r="AL30" s="971"/>
      <c r="AM30" s="971"/>
      <c r="AN30" s="971"/>
      <c r="AO30" s="971"/>
      <c r="AP30" s="971" t="s">
        <v>554</v>
      </c>
      <c r="AQ30" s="971"/>
      <c r="AR30" s="971"/>
      <c r="AS30" s="971"/>
      <c r="AT30" s="971"/>
      <c r="AU30" s="971" t="s">
        <v>554</v>
      </c>
      <c r="AV30" s="971"/>
      <c r="AW30" s="971"/>
      <c r="AX30" s="971"/>
      <c r="AY30" s="971"/>
      <c r="AZ30" s="1041" t="s">
        <v>554</v>
      </c>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15">
      <c r="A31" s="242">
        <v>4</v>
      </c>
      <c r="B31" s="1030" t="s">
        <v>392</v>
      </c>
      <c r="C31" s="1031"/>
      <c r="D31" s="1031"/>
      <c r="E31" s="1031"/>
      <c r="F31" s="1031"/>
      <c r="G31" s="1031"/>
      <c r="H31" s="1031"/>
      <c r="I31" s="1031"/>
      <c r="J31" s="1031"/>
      <c r="K31" s="1031"/>
      <c r="L31" s="1031"/>
      <c r="M31" s="1031"/>
      <c r="N31" s="1031"/>
      <c r="O31" s="1031"/>
      <c r="P31" s="1032"/>
      <c r="Q31" s="1038">
        <v>830</v>
      </c>
      <c r="R31" s="1039"/>
      <c r="S31" s="1039"/>
      <c r="T31" s="1039"/>
      <c r="U31" s="1039"/>
      <c r="V31" s="1039">
        <v>764</v>
      </c>
      <c r="W31" s="1039"/>
      <c r="X31" s="1039"/>
      <c r="Y31" s="1039"/>
      <c r="Z31" s="1039"/>
      <c r="AA31" s="1039">
        <v>66</v>
      </c>
      <c r="AB31" s="1039"/>
      <c r="AC31" s="1039"/>
      <c r="AD31" s="1039"/>
      <c r="AE31" s="1040"/>
      <c r="AF31" s="1035">
        <v>772</v>
      </c>
      <c r="AG31" s="1036"/>
      <c r="AH31" s="1036"/>
      <c r="AI31" s="1036"/>
      <c r="AJ31" s="1037"/>
      <c r="AK31" s="980">
        <v>124</v>
      </c>
      <c r="AL31" s="971"/>
      <c r="AM31" s="971"/>
      <c r="AN31" s="971"/>
      <c r="AO31" s="971"/>
      <c r="AP31" s="971">
        <v>597</v>
      </c>
      <c r="AQ31" s="971"/>
      <c r="AR31" s="971"/>
      <c r="AS31" s="971"/>
      <c r="AT31" s="971"/>
      <c r="AU31" s="971">
        <v>7</v>
      </c>
      <c r="AV31" s="971"/>
      <c r="AW31" s="971"/>
      <c r="AX31" s="971"/>
      <c r="AY31" s="971"/>
      <c r="AZ31" s="1041" t="s">
        <v>554</v>
      </c>
      <c r="BA31" s="1041"/>
      <c r="BB31" s="1041"/>
      <c r="BC31" s="1041"/>
      <c r="BD31" s="1041"/>
      <c r="BE31" s="972" t="s">
        <v>393</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15">
      <c r="A32" s="242">
        <v>5</v>
      </c>
      <c r="B32" s="1030" t="s">
        <v>394</v>
      </c>
      <c r="C32" s="1031"/>
      <c r="D32" s="1031"/>
      <c r="E32" s="1031"/>
      <c r="F32" s="1031"/>
      <c r="G32" s="1031"/>
      <c r="H32" s="1031"/>
      <c r="I32" s="1031"/>
      <c r="J32" s="1031"/>
      <c r="K32" s="1031"/>
      <c r="L32" s="1031"/>
      <c r="M32" s="1031"/>
      <c r="N32" s="1031"/>
      <c r="O32" s="1031"/>
      <c r="P32" s="1032"/>
      <c r="Q32" s="1038">
        <v>1261</v>
      </c>
      <c r="R32" s="1039"/>
      <c r="S32" s="1039"/>
      <c r="T32" s="1039"/>
      <c r="U32" s="1039"/>
      <c r="V32" s="1039">
        <v>1219</v>
      </c>
      <c r="W32" s="1039"/>
      <c r="X32" s="1039"/>
      <c r="Y32" s="1039"/>
      <c r="Z32" s="1039"/>
      <c r="AA32" s="1039">
        <v>42</v>
      </c>
      <c r="AB32" s="1039"/>
      <c r="AC32" s="1039"/>
      <c r="AD32" s="1039"/>
      <c r="AE32" s="1040"/>
      <c r="AF32" s="1035">
        <v>769</v>
      </c>
      <c r="AG32" s="1036"/>
      <c r="AH32" s="1036"/>
      <c r="AI32" s="1036"/>
      <c r="AJ32" s="1037"/>
      <c r="AK32" s="980">
        <v>520</v>
      </c>
      <c r="AL32" s="971"/>
      <c r="AM32" s="971"/>
      <c r="AN32" s="971"/>
      <c r="AO32" s="971"/>
      <c r="AP32" s="971">
        <v>11160</v>
      </c>
      <c r="AQ32" s="971"/>
      <c r="AR32" s="971"/>
      <c r="AS32" s="971"/>
      <c r="AT32" s="971"/>
      <c r="AU32" s="971">
        <v>7622</v>
      </c>
      <c r="AV32" s="971"/>
      <c r="AW32" s="971"/>
      <c r="AX32" s="971"/>
      <c r="AY32" s="971"/>
      <c r="AZ32" s="1041" t="s">
        <v>554</v>
      </c>
      <c r="BA32" s="1041"/>
      <c r="BB32" s="1041"/>
      <c r="BC32" s="1041"/>
      <c r="BD32" s="1041"/>
      <c r="BE32" s="972" t="s">
        <v>393</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15">
      <c r="A33" s="242">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hidden="1" customHeight="1" x14ac:dyDescent="0.15">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hidden="1" customHeight="1" x14ac:dyDescent="0.15">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hidden="1" customHeight="1" x14ac:dyDescent="0.1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hidden="1"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hidden="1"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hidden="1"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hidden="1"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hidden="1"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hidden="1"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hidden="1"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hidden="1"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hidden="1"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hidden="1"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hidden="1"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hidden="1"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hidden="1"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hidden="1"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hidden="1"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hidden="1"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hidden="1"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hidden="1"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hidden="1"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hidden="1"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hidden="1"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hidden="1"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hidden="1"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395</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
      <c r="A63" s="240" t="s">
        <v>377</v>
      </c>
      <c r="B63" s="937" t="s">
        <v>396</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1820</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122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15">
      <c r="A66" s="995" t="s">
        <v>398</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399</v>
      </c>
      <c r="AV66" s="1002"/>
      <c r="AW66" s="1002"/>
      <c r="AX66" s="1002"/>
      <c r="AY66" s="1003"/>
      <c r="AZ66" s="1001" t="s">
        <v>364</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555</v>
      </c>
      <c r="C68" s="986"/>
      <c r="D68" s="986"/>
      <c r="E68" s="986"/>
      <c r="F68" s="986"/>
      <c r="G68" s="986"/>
      <c r="H68" s="986"/>
      <c r="I68" s="986"/>
      <c r="J68" s="986"/>
      <c r="K68" s="986"/>
      <c r="L68" s="986"/>
      <c r="M68" s="986"/>
      <c r="N68" s="986"/>
      <c r="O68" s="986"/>
      <c r="P68" s="987"/>
      <c r="Q68" s="988">
        <v>207</v>
      </c>
      <c r="R68" s="982"/>
      <c r="S68" s="982"/>
      <c r="T68" s="982"/>
      <c r="U68" s="982"/>
      <c r="V68" s="982">
        <v>150</v>
      </c>
      <c r="W68" s="982"/>
      <c r="X68" s="982"/>
      <c r="Y68" s="982"/>
      <c r="Z68" s="982"/>
      <c r="AA68" s="982">
        <v>57</v>
      </c>
      <c r="AB68" s="982"/>
      <c r="AC68" s="982"/>
      <c r="AD68" s="982"/>
      <c r="AE68" s="982"/>
      <c r="AF68" s="982">
        <v>23</v>
      </c>
      <c r="AG68" s="982"/>
      <c r="AH68" s="982"/>
      <c r="AI68" s="982"/>
      <c r="AJ68" s="982"/>
      <c r="AK68" s="982">
        <v>5</v>
      </c>
      <c r="AL68" s="982"/>
      <c r="AM68" s="982"/>
      <c r="AN68" s="982"/>
      <c r="AO68" s="982"/>
      <c r="AP68" s="982">
        <v>17</v>
      </c>
      <c r="AQ68" s="982"/>
      <c r="AR68" s="982"/>
      <c r="AS68" s="982"/>
      <c r="AT68" s="982"/>
      <c r="AU68" s="982">
        <v>9</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556</v>
      </c>
      <c r="C69" s="975"/>
      <c r="D69" s="975"/>
      <c r="E69" s="975"/>
      <c r="F69" s="975"/>
      <c r="G69" s="975"/>
      <c r="H69" s="975"/>
      <c r="I69" s="975"/>
      <c r="J69" s="975"/>
      <c r="K69" s="975"/>
      <c r="L69" s="975"/>
      <c r="M69" s="975"/>
      <c r="N69" s="975"/>
      <c r="O69" s="975"/>
      <c r="P69" s="976"/>
      <c r="Q69" s="977">
        <v>248</v>
      </c>
      <c r="R69" s="971"/>
      <c r="S69" s="971"/>
      <c r="T69" s="971"/>
      <c r="U69" s="971"/>
      <c r="V69" s="971">
        <v>205</v>
      </c>
      <c r="W69" s="971"/>
      <c r="X69" s="971"/>
      <c r="Y69" s="971"/>
      <c r="Z69" s="971"/>
      <c r="AA69" s="971">
        <v>43</v>
      </c>
      <c r="AB69" s="971"/>
      <c r="AC69" s="971"/>
      <c r="AD69" s="971"/>
      <c r="AE69" s="971"/>
      <c r="AF69" s="971">
        <v>43</v>
      </c>
      <c r="AG69" s="971"/>
      <c r="AH69" s="971"/>
      <c r="AI69" s="971"/>
      <c r="AJ69" s="971"/>
      <c r="AK69" s="971" t="s">
        <v>554</v>
      </c>
      <c r="AL69" s="971"/>
      <c r="AM69" s="971"/>
      <c r="AN69" s="971"/>
      <c r="AO69" s="971"/>
      <c r="AP69" s="971" t="s">
        <v>554</v>
      </c>
      <c r="AQ69" s="971"/>
      <c r="AR69" s="971"/>
      <c r="AS69" s="971"/>
      <c r="AT69" s="971"/>
      <c r="AU69" s="971" t="s">
        <v>554</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c r="C70" s="975"/>
      <c r="D70" s="975"/>
      <c r="E70" s="975"/>
      <c r="F70" s="975"/>
      <c r="G70" s="975"/>
      <c r="H70" s="975"/>
      <c r="I70" s="975"/>
      <c r="J70" s="975"/>
      <c r="K70" s="975"/>
      <c r="L70" s="975"/>
      <c r="M70" s="975"/>
      <c r="N70" s="975"/>
      <c r="O70" s="975"/>
      <c r="P70" s="976"/>
      <c r="Q70" s="977"/>
      <c r="R70" s="971"/>
      <c r="S70" s="971"/>
      <c r="T70" s="971"/>
      <c r="U70" s="971"/>
      <c r="V70" s="971"/>
      <c r="W70" s="971"/>
      <c r="X70" s="971"/>
      <c r="Y70" s="971"/>
      <c r="Z70" s="971"/>
      <c r="AA70" s="971"/>
      <c r="AB70" s="971"/>
      <c r="AC70" s="971"/>
      <c r="AD70" s="971"/>
      <c r="AE70" s="971"/>
      <c r="AF70" s="971"/>
      <c r="AG70" s="971"/>
      <c r="AH70" s="971"/>
      <c r="AI70" s="971"/>
      <c r="AJ70" s="971"/>
      <c r="AK70" s="971"/>
      <c r="AL70" s="971"/>
      <c r="AM70" s="971"/>
      <c r="AN70" s="971"/>
      <c r="AO70" s="971"/>
      <c r="AP70" s="971"/>
      <c r="AQ70" s="971"/>
      <c r="AR70" s="971"/>
      <c r="AS70" s="971"/>
      <c r="AT70" s="971"/>
      <c r="AU70" s="971"/>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557</v>
      </c>
      <c r="C71" s="975"/>
      <c r="D71" s="975"/>
      <c r="E71" s="975"/>
      <c r="F71" s="975"/>
      <c r="G71" s="975"/>
      <c r="H71" s="975"/>
      <c r="I71" s="975"/>
      <c r="J71" s="975"/>
      <c r="K71" s="975"/>
      <c r="L71" s="975"/>
      <c r="M71" s="975"/>
      <c r="N71" s="975"/>
      <c r="O71" s="975"/>
      <c r="P71" s="976"/>
      <c r="Q71" s="977">
        <v>374</v>
      </c>
      <c r="R71" s="971"/>
      <c r="S71" s="971"/>
      <c r="T71" s="971"/>
      <c r="U71" s="971"/>
      <c r="V71" s="971">
        <v>363</v>
      </c>
      <c r="W71" s="971"/>
      <c r="X71" s="971"/>
      <c r="Y71" s="971"/>
      <c r="Z71" s="971"/>
      <c r="AA71" s="971">
        <v>11</v>
      </c>
      <c r="AB71" s="971"/>
      <c r="AC71" s="971"/>
      <c r="AD71" s="971"/>
      <c r="AE71" s="971"/>
      <c r="AF71" s="971">
        <v>11</v>
      </c>
      <c r="AG71" s="971"/>
      <c r="AH71" s="971"/>
      <c r="AI71" s="971"/>
      <c r="AJ71" s="971"/>
      <c r="AK71" s="971" t="s">
        <v>554</v>
      </c>
      <c r="AL71" s="971"/>
      <c r="AM71" s="971"/>
      <c r="AN71" s="971"/>
      <c r="AO71" s="971"/>
      <c r="AP71" s="971" t="s">
        <v>554</v>
      </c>
      <c r="AQ71" s="971"/>
      <c r="AR71" s="971"/>
      <c r="AS71" s="971"/>
      <c r="AT71" s="971"/>
      <c r="AU71" s="971" t="s">
        <v>554</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c r="C72" s="975"/>
      <c r="D72" s="975"/>
      <c r="E72" s="975"/>
      <c r="F72" s="975"/>
      <c r="G72" s="975"/>
      <c r="H72" s="975"/>
      <c r="I72" s="975"/>
      <c r="J72" s="975"/>
      <c r="K72" s="975"/>
      <c r="L72" s="975"/>
      <c r="M72" s="975"/>
      <c r="N72" s="975"/>
      <c r="O72" s="975"/>
      <c r="P72" s="976"/>
      <c r="Q72" s="977"/>
      <c r="R72" s="971"/>
      <c r="S72" s="971"/>
      <c r="T72" s="971"/>
      <c r="U72" s="971"/>
      <c r="V72" s="971"/>
      <c r="W72" s="971"/>
      <c r="X72" s="971"/>
      <c r="Y72" s="971"/>
      <c r="Z72" s="971"/>
      <c r="AA72" s="971"/>
      <c r="AB72" s="971"/>
      <c r="AC72" s="971"/>
      <c r="AD72" s="971"/>
      <c r="AE72" s="971"/>
      <c r="AF72" s="971"/>
      <c r="AG72" s="971"/>
      <c r="AH72" s="971"/>
      <c r="AI72" s="971"/>
      <c r="AJ72" s="971"/>
      <c r="AK72" s="971"/>
      <c r="AL72" s="971"/>
      <c r="AM72" s="971"/>
      <c r="AN72" s="971"/>
      <c r="AO72" s="971"/>
      <c r="AP72" s="971"/>
      <c r="AQ72" s="971"/>
      <c r="AR72" s="971"/>
      <c r="AS72" s="971"/>
      <c r="AT72" s="971"/>
      <c r="AU72" s="971"/>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t="s">
        <v>558</v>
      </c>
      <c r="C73" s="975"/>
      <c r="D73" s="975"/>
      <c r="E73" s="975"/>
      <c r="F73" s="975"/>
      <c r="G73" s="975"/>
      <c r="H73" s="975"/>
      <c r="I73" s="975"/>
      <c r="J73" s="975"/>
      <c r="K73" s="975"/>
      <c r="L73" s="975"/>
      <c r="M73" s="975"/>
      <c r="N73" s="975"/>
      <c r="O73" s="975"/>
      <c r="P73" s="976"/>
      <c r="Q73" s="977">
        <v>313</v>
      </c>
      <c r="R73" s="971"/>
      <c r="S73" s="971"/>
      <c r="T73" s="971"/>
      <c r="U73" s="971"/>
      <c r="V73" s="971">
        <v>294</v>
      </c>
      <c r="W73" s="971"/>
      <c r="X73" s="971"/>
      <c r="Y73" s="971"/>
      <c r="Z73" s="971"/>
      <c r="AA73" s="971">
        <v>19</v>
      </c>
      <c r="AB73" s="971"/>
      <c r="AC73" s="971"/>
      <c r="AD73" s="971"/>
      <c r="AE73" s="971"/>
      <c r="AF73" s="971">
        <v>19</v>
      </c>
      <c r="AG73" s="971"/>
      <c r="AH73" s="971"/>
      <c r="AI73" s="971"/>
      <c r="AJ73" s="971"/>
      <c r="AK73" s="971">
        <v>83</v>
      </c>
      <c r="AL73" s="971"/>
      <c r="AM73" s="971"/>
      <c r="AN73" s="971"/>
      <c r="AO73" s="971"/>
      <c r="AP73" s="971" t="s">
        <v>554</v>
      </c>
      <c r="AQ73" s="971"/>
      <c r="AR73" s="971"/>
      <c r="AS73" s="971"/>
      <c r="AT73" s="971"/>
      <c r="AU73" s="971" t="s">
        <v>554</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t="s">
        <v>559</v>
      </c>
      <c r="C74" s="975"/>
      <c r="D74" s="975"/>
      <c r="E74" s="975"/>
      <c r="F74" s="975"/>
      <c r="G74" s="975"/>
      <c r="H74" s="975"/>
      <c r="I74" s="975"/>
      <c r="J74" s="975"/>
      <c r="K74" s="975"/>
      <c r="L74" s="975"/>
      <c r="M74" s="975"/>
      <c r="N74" s="975"/>
      <c r="O74" s="975"/>
      <c r="P74" s="976"/>
      <c r="Q74" s="977">
        <v>62</v>
      </c>
      <c r="R74" s="971"/>
      <c r="S74" s="971"/>
      <c r="T74" s="971"/>
      <c r="U74" s="971"/>
      <c r="V74" s="971">
        <v>61</v>
      </c>
      <c r="W74" s="971"/>
      <c r="X74" s="971"/>
      <c r="Y74" s="971"/>
      <c r="Z74" s="971"/>
      <c r="AA74" s="971">
        <v>1</v>
      </c>
      <c r="AB74" s="971"/>
      <c r="AC74" s="971"/>
      <c r="AD74" s="971"/>
      <c r="AE74" s="971"/>
      <c r="AF74" s="971">
        <v>1</v>
      </c>
      <c r="AG74" s="971"/>
      <c r="AH74" s="971"/>
      <c r="AI74" s="971"/>
      <c r="AJ74" s="971"/>
      <c r="AK74" s="971" t="s">
        <v>554</v>
      </c>
      <c r="AL74" s="971"/>
      <c r="AM74" s="971"/>
      <c r="AN74" s="971"/>
      <c r="AO74" s="971"/>
      <c r="AP74" s="971" t="s">
        <v>554</v>
      </c>
      <c r="AQ74" s="971"/>
      <c r="AR74" s="971"/>
      <c r="AS74" s="971"/>
      <c r="AT74" s="971"/>
      <c r="AU74" s="971" t="s">
        <v>554</v>
      </c>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t="s">
        <v>560</v>
      </c>
      <c r="C75" s="975"/>
      <c r="D75" s="975"/>
      <c r="E75" s="975"/>
      <c r="F75" s="975"/>
      <c r="G75" s="975"/>
      <c r="H75" s="975"/>
      <c r="I75" s="975"/>
      <c r="J75" s="975"/>
      <c r="K75" s="975"/>
      <c r="L75" s="975"/>
      <c r="M75" s="975"/>
      <c r="N75" s="975"/>
      <c r="O75" s="975"/>
      <c r="P75" s="976"/>
      <c r="Q75" s="978">
        <v>155</v>
      </c>
      <c r="R75" s="979"/>
      <c r="S75" s="979"/>
      <c r="T75" s="979"/>
      <c r="U75" s="980"/>
      <c r="V75" s="981">
        <v>153</v>
      </c>
      <c r="W75" s="979"/>
      <c r="X75" s="979"/>
      <c r="Y75" s="979"/>
      <c r="Z75" s="980"/>
      <c r="AA75" s="981">
        <v>3</v>
      </c>
      <c r="AB75" s="979"/>
      <c r="AC75" s="979"/>
      <c r="AD75" s="979"/>
      <c r="AE75" s="980"/>
      <c r="AF75" s="981">
        <v>3</v>
      </c>
      <c r="AG75" s="979"/>
      <c r="AH75" s="979"/>
      <c r="AI75" s="979"/>
      <c r="AJ75" s="980"/>
      <c r="AK75" s="981" t="s">
        <v>554</v>
      </c>
      <c r="AL75" s="979"/>
      <c r="AM75" s="979"/>
      <c r="AN75" s="979"/>
      <c r="AO75" s="980"/>
      <c r="AP75" s="981" t="s">
        <v>554</v>
      </c>
      <c r="AQ75" s="979"/>
      <c r="AR75" s="979"/>
      <c r="AS75" s="979"/>
      <c r="AT75" s="980"/>
      <c r="AU75" s="981" t="s">
        <v>554</v>
      </c>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t="s">
        <v>561</v>
      </c>
      <c r="C76" s="975"/>
      <c r="D76" s="975"/>
      <c r="E76" s="975"/>
      <c r="F76" s="975"/>
      <c r="G76" s="975"/>
      <c r="H76" s="975"/>
      <c r="I76" s="975"/>
      <c r="J76" s="975"/>
      <c r="K76" s="975"/>
      <c r="L76" s="975"/>
      <c r="M76" s="975"/>
      <c r="N76" s="975"/>
      <c r="O76" s="975"/>
      <c r="P76" s="976"/>
      <c r="Q76" s="978">
        <v>16</v>
      </c>
      <c r="R76" s="979"/>
      <c r="S76" s="979"/>
      <c r="T76" s="979"/>
      <c r="U76" s="980"/>
      <c r="V76" s="981">
        <v>14</v>
      </c>
      <c r="W76" s="979"/>
      <c r="X76" s="979"/>
      <c r="Y76" s="979"/>
      <c r="Z76" s="980"/>
      <c r="AA76" s="981">
        <v>2</v>
      </c>
      <c r="AB76" s="979"/>
      <c r="AC76" s="979"/>
      <c r="AD76" s="979"/>
      <c r="AE76" s="980"/>
      <c r="AF76" s="981">
        <v>2</v>
      </c>
      <c r="AG76" s="979"/>
      <c r="AH76" s="979"/>
      <c r="AI76" s="979"/>
      <c r="AJ76" s="980"/>
      <c r="AK76" s="981" t="s">
        <v>554</v>
      </c>
      <c r="AL76" s="979"/>
      <c r="AM76" s="979"/>
      <c r="AN76" s="979"/>
      <c r="AO76" s="980"/>
      <c r="AP76" s="981" t="s">
        <v>554</v>
      </c>
      <c r="AQ76" s="979"/>
      <c r="AR76" s="979"/>
      <c r="AS76" s="979"/>
      <c r="AT76" s="980"/>
      <c r="AU76" s="981" t="s">
        <v>554</v>
      </c>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t="s">
        <v>562</v>
      </c>
      <c r="C77" s="975"/>
      <c r="D77" s="975"/>
      <c r="E77" s="975"/>
      <c r="F77" s="975"/>
      <c r="G77" s="975"/>
      <c r="H77" s="975"/>
      <c r="I77" s="975"/>
      <c r="J77" s="975"/>
      <c r="K77" s="975"/>
      <c r="L77" s="975"/>
      <c r="M77" s="975"/>
      <c r="N77" s="975"/>
      <c r="O77" s="975"/>
      <c r="P77" s="976"/>
      <c r="Q77" s="978">
        <v>5869</v>
      </c>
      <c r="R77" s="979"/>
      <c r="S77" s="979"/>
      <c r="T77" s="979"/>
      <c r="U77" s="980"/>
      <c r="V77" s="981">
        <v>4818</v>
      </c>
      <c r="W77" s="979"/>
      <c r="X77" s="979"/>
      <c r="Y77" s="979"/>
      <c r="Z77" s="980"/>
      <c r="AA77" s="981">
        <v>1051</v>
      </c>
      <c r="AB77" s="979"/>
      <c r="AC77" s="979"/>
      <c r="AD77" s="979"/>
      <c r="AE77" s="980"/>
      <c r="AF77" s="981">
        <v>1051</v>
      </c>
      <c r="AG77" s="979"/>
      <c r="AH77" s="979"/>
      <c r="AI77" s="979"/>
      <c r="AJ77" s="980"/>
      <c r="AK77" s="981">
        <v>18</v>
      </c>
      <c r="AL77" s="979"/>
      <c r="AM77" s="979"/>
      <c r="AN77" s="979"/>
      <c r="AO77" s="980"/>
      <c r="AP77" s="981" t="s">
        <v>554</v>
      </c>
      <c r="AQ77" s="979"/>
      <c r="AR77" s="979"/>
      <c r="AS77" s="979"/>
      <c r="AT77" s="980"/>
      <c r="AU77" s="981" t="s">
        <v>554</v>
      </c>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t="s">
        <v>563</v>
      </c>
      <c r="C78" s="975"/>
      <c r="D78" s="975"/>
      <c r="E78" s="975"/>
      <c r="F78" s="975"/>
      <c r="G78" s="975"/>
      <c r="H78" s="975"/>
      <c r="I78" s="975"/>
      <c r="J78" s="975"/>
      <c r="K78" s="975"/>
      <c r="L78" s="975"/>
      <c r="M78" s="975"/>
      <c r="N78" s="975"/>
      <c r="O78" s="975"/>
      <c r="P78" s="976"/>
      <c r="Q78" s="977">
        <v>280</v>
      </c>
      <c r="R78" s="971"/>
      <c r="S78" s="971"/>
      <c r="T78" s="971"/>
      <c r="U78" s="971"/>
      <c r="V78" s="971">
        <v>269</v>
      </c>
      <c r="W78" s="971"/>
      <c r="X78" s="971"/>
      <c r="Y78" s="971"/>
      <c r="Z78" s="971"/>
      <c r="AA78" s="971">
        <v>11</v>
      </c>
      <c r="AB78" s="971"/>
      <c r="AC78" s="971"/>
      <c r="AD78" s="971"/>
      <c r="AE78" s="971"/>
      <c r="AF78" s="971">
        <v>11</v>
      </c>
      <c r="AG78" s="971"/>
      <c r="AH78" s="971"/>
      <c r="AI78" s="971"/>
      <c r="AJ78" s="971"/>
      <c r="AK78" s="971" t="s">
        <v>554</v>
      </c>
      <c r="AL78" s="971"/>
      <c r="AM78" s="971"/>
      <c r="AN78" s="971"/>
      <c r="AO78" s="971"/>
      <c r="AP78" s="971">
        <v>101</v>
      </c>
      <c r="AQ78" s="971"/>
      <c r="AR78" s="971"/>
      <c r="AS78" s="971"/>
      <c r="AT78" s="971"/>
      <c r="AU78" s="971">
        <v>4</v>
      </c>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t="s">
        <v>564</v>
      </c>
      <c r="C79" s="975"/>
      <c r="D79" s="975"/>
      <c r="E79" s="975"/>
      <c r="F79" s="975"/>
      <c r="G79" s="975"/>
      <c r="H79" s="975"/>
      <c r="I79" s="975"/>
      <c r="J79" s="975"/>
      <c r="K79" s="975"/>
      <c r="L79" s="975"/>
      <c r="M79" s="975"/>
      <c r="N79" s="975"/>
      <c r="O79" s="975"/>
      <c r="P79" s="976"/>
      <c r="Q79" s="977">
        <v>5</v>
      </c>
      <c r="R79" s="971"/>
      <c r="S79" s="971"/>
      <c r="T79" s="971"/>
      <c r="U79" s="971"/>
      <c r="V79" s="971">
        <v>3</v>
      </c>
      <c r="W79" s="971"/>
      <c r="X79" s="971"/>
      <c r="Y79" s="971"/>
      <c r="Z79" s="971"/>
      <c r="AA79" s="971">
        <v>2</v>
      </c>
      <c r="AB79" s="971"/>
      <c r="AC79" s="971"/>
      <c r="AD79" s="971"/>
      <c r="AE79" s="971"/>
      <c r="AF79" s="971">
        <v>2</v>
      </c>
      <c r="AG79" s="971"/>
      <c r="AH79" s="971"/>
      <c r="AI79" s="971"/>
      <c r="AJ79" s="971"/>
      <c r="AK79" s="971">
        <v>0</v>
      </c>
      <c r="AL79" s="971"/>
      <c r="AM79" s="971"/>
      <c r="AN79" s="971"/>
      <c r="AO79" s="971"/>
      <c r="AP79" s="971" t="s">
        <v>554</v>
      </c>
      <c r="AQ79" s="971"/>
      <c r="AR79" s="971"/>
      <c r="AS79" s="971"/>
      <c r="AT79" s="971"/>
      <c r="AU79" s="971" t="s">
        <v>554</v>
      </c>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t="s">
        <v>565</v>
      </c>
      <c r="C81" s="975"/>
      <c r="D81" s="975"/>
      <c r="E81" s="975"/>
      <c r="F81" s="975"/>
      <c r="G81" s="975"/>
      <c r="H81" s="975"/>
      <c r="I81" s="975"/>
      <c r="J81" s="975"/>
      <c r="K81" s="975"/>
      <c r="L81" s="975"/>
      <c r="M81" s="975"/>
      <c r="N81" s="975"/>
      <c r="O81" s="975"/>
      <c r="P81" s="976"/>
      <c r="Q81" s="977">
        <v>249</v>
      </c>
      <c r="R81" s="971"/>
      <c r="S81" s="971"/>
      <c r="T81" s="971"/>
      <c r="U81" s="971"/>
      <c r="V81" s="971">
        <v>153</v>
      </c>
      <c r="W81" s="971"/>
      <c r="X81" s="971"/>
      <c r="Y81" s="971"/>
      <c r="Z81" s="971"/>
      <c r="AA81" s="971">
        <v>96</v>
      </c>
      <c r="AB81" s="971"/>
      <c r="AC81" s="971"/>
      <c r="AD81" s="971"/>
      <c r="AE81" s="971"/>
      <c r="AF81" s="971">
        <v>96</v>
      </c>
      <c r="AG81" s="971"/>
      <c r="AH81" s="971"/>
      <c r="AI81" s="971"/>
      <c r="AJ81" s="971"/>
      <c r="AK81" s="971" t="s">
        <v>554</v>
      </c>
      <c r="AL81" s="971"/>
      <c r="AM81" s="971"/>
      <c r="AN81" s="971"/>
      <c r="AO81" s="971"/>
      <c r="AP81" s="971" t="s">
        <v>554</v>
      </c>
      <c r="AQ81" s="971"/>
      <c r="AR81" s="971"/>
      <c r="AS81" s="971"/>
      <c r="AT81" s="971"/>
      <c r="AU81" s="971" t="s">
        <v>554</v>
      </c>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t="s">
        <v>566</v>
      </c>
      <c r="C82" s="975"/>
      <c r="D82" s="975"/>
      <c r="E82" s="975"/>
      <c r="F82" s="975"/>
      <c r="G82" s="975"/>
      <c r="H82" s="975"/>
      <c r="I82" s="975"/>
      <c r="J82" s="975"/>
      <c r="K82" s="975"/>
      <c r="L82" s="975"/>
      <c r="M82" s="975"/>
      <c r="N82" s="975"/>
      <c r="O82" s="975"/>
      <c r="P82" s="976"/>
      <c r="Q82" s="977">
        <v>38</v>
      </c>
      <c r="R82" s="971"/>
      <c r="S82" s="971"/>
      <c r="T82" s="971"/>
      <c r="U82" s="971"/>
      <c r="V82" s="971">
        <v>23</v>
      </c>
      <c r="W82" s="971"/>
      <c r="X82" s="971"/>
      <c r="Y82" s="971"/>
      <c r="Z82" s="971"/>
      <c r="AA82" s="971">
        <v>15</v>
      </c>
      <c r="AB82" s="971"/>
      <c r="AC82" s="971"/>
      <c r="AD82" s="971"/>
      <c r="AE82" s="971"/>
      <c r="AF82" s="971">
        <v>15</v>
      </c>
      <c r="AG82" s="971"/>
      <c r="AH82" s="971"/>
      <c r="AI82" s="971"/>
      <c r="AJ82" s="971"/>
      <c r="AK82" s="971" t="s">
        <v>554</v>
      </c>
      <c r="AL82" s="971"/>
      <c r="AM82" s="971"/>
      <c r="AN82" s="971"/>
      <c r="AO82" s="971"/>
      <c r="AP82" s="971" t="s">
        <v>554</v>
      </c>
      <c r="AQ82" s="971"/>
      <c r="AR82" s="971"/>
      <c r="AS82" s="971"/>
      <c r="AT82" s="971"/>
      <c r="AU82" s="971" t="s">
        <v>554</v>
      </c>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t="s">
        <v>567</v>
      </c>
      <c r="C84" s="975"/>
      <c r="D84" s="975"/>
      <c r="E84" s="975"/>
      <c r="F84" s="975"/>
      <c r="G84" s="975"/>
      <c r="H84" s="975"/>
      <c r="I84" s="975"/>
      <c r="J84" s="975"/>
      <c r="K84" s="975"/>
      <c r="L84" s="975"/>
      <c r="M84" s="975"/>
      <c r="N84" s="975"/>
      <c r="O84" s="975"/>
      <c r="P84" s="976"/>
      <c r="Q84" s="977">
        <v>237</v>
      </c>
      <c r="R84" s="971"/>
      <c r="S84" s="971"/>
      <c r="T84" s="971"/>
      <c r="U84" s="971"/>
      <c r="V84" s="971">
        <v>234</v>
      </c>
      <c r="W84" s="971"/>
      <c r="X84" s="971"/>
      <c r="Y84" s="971"/>
      <c r="Z84" s="971"/>
      <c r="AA84" s="971">
        <v>4</v>
      </c>
      <c r="AB84" s="971"/>
      <c r="AC84" s="971"/>
      <c r="AD84" s="971"/>
      <c r="AE84" s="971"/>
      <c r="AF84" s="971">
        <v>4</v>
      </c>
      <c r="AG84" s="971"/>
      <c r="AH84" s="971"/>
      <c r="AI84" s="971"/>
      <c r="AJ84" s="971"/>
      <c r="AK84" s="971">
        <v>12</v>
      </c>
      <c r="AL84" s="971"/>
      <c r="AM84" s="971"/>
      <c r="AN84" s="971"/>
      <c r="AO84" s="971"/>
      <c r="AP84" s="971" t="s">
        <v>486</v>
      </c>
      <c r="AQ84" s="971"/>
      <c r="AR84" s="971"/>
      <c r="AS84" s="971"/>
      <c r="AT84" s="971"/>
      <c r="AU84" s="971" t="s">
        <v>486</v>
      </c>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t="s">
        <v>568</v>
      </c>
      <c r="C85" s="975"/>
      <c r="D85" s="975"/>
      <c r="E85" s="975"/>
      <c r="F85" s="975"/>
      <c r="G85" s="975"/>
      <c r="H85" s="975"/>
      <c r="I85" s="975"/>
      <c r="J85" s="975"/>
      <c r="K85" s="975"/>
      <c r="L85" s="975"/>
      <c r="M85" s="975"/>
      <c r="N85" s="975"/>
      <c r="O85" s="975"/>
      <c r="P85" s="976"/>
      <c r="Q85" s="977">
        <v>254366</v>
      </c>
      <c r="R85" s="971"/>
      <c r="S85" s="971"/>
      <c r="T85" s="971"/>
      <c r="U85" s="971"/>
      <c r="V85" s="971">
        <v>246438</v>
      </c>
      <c r="W85" s="971"/>
      <c r="X85" s="971"/>
      <c r="Y85" s="971"/>
      <c r="Z85" s="971"/>
      <c r="AA85" s="971">
        <v>7929</v>
      </c>
      <c r="AB85" s="971"/>
      <c r="AC85" s="971"/>
      <c r="AD85" s="971"/>
      <c r="AE85" s="971"/>
      <c r="AF85" s="971">
        <v>7525</v>
      </c>
      <c r="AG85" s="971"/>
      <c r="AH85" s="971"/>
      <c r="AI85" s="971"/>
      <c r="AJ85" s="971"/>
      <c r="AK85" s="971" t="s">
        <v>554</v>
      </c>
      <c r="AL85" s="971"/>
      <c r="AM85" s="971"/>
      <c r="AN85" s="971"/>
      <c r="AO85" s="971"/>
      <c r="AP85" s="971" t="s">
        <v>486</v>
      </c>
      <c r="AQ85" s="971"/>
      <c r="AR85" s="971"/>
      <c r="AS85" s="971"/>
      <c r="AT85" s="971"/>
      <c r="AU85" s="971" t="s">
        <v>486</v>
      </c>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377</v>
      </c>
      <c r="B88" s="937" t="s">
        <v>400</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37" t="s">
        <v>401</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402</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403</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406</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407</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408</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409</v>
      </c>
      <c r="AB109" s="896"/>
      <c r="AC109" s="896"/>
      <c r="AD109" s="896"/>
      <c r="AE109" s="897"/>
      <c r="AF109" s="898" t="s">
        <v>410</v>
      </c>
      <c r="AG109" s="896"/>
      <c r="AH109" s="896"/>
      <c r="AI109" s="896"/>
      <c r="AJ109" s="897"/>
      <c r="AK109" s="898" t="s">
        <v>294</v>
      </c>
      <c r="AL109" s="896"/>
      <c r="AM109" s="896"/>
      <c r="AN109" s="896"/>
      <c r="AO109" s="897"/>
      <c r="AP109" s="898" t="s">
        <v>411</v>
      </c>
      <c r="AQ109" s="896"/>
      <c r="AR109" s="896"/>
      <c r="AS109" s="896"/>
      <c r="AT109" s="929"/>
      <c r="AU109" s="895" t="s">
        <v>408</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409</v>
      </c>
      <c r="BR109" s="896"/>
      <c r="BS109" s="896"/>
      <c r="BT109" s="896"/>
      <c r="BU109" s="897"/>
      <c r="BV109" s="898" t="s">
        <v>410</v>
      </c>
      <c r="BW109" s="896"/>
      <c r="BX109" s="896"/>
      <c r="BY109" s="896"/>
      <c r="BZ109" s="897"/>
      <c r="CA109" s="898" t="s">
        <v>294</v>
      </c>
      <c r="CB109" s="896"/>
      <c r="CC109" s="896"/>
      <c r="CD109" s="896"/>
      <c r="CE109" s="897"/>
      <c r="CF109" s="936" t="s">
        <v>411</v>
      </c>
      <c r="CG109" s="936"/>
      <c r="CH109" s="936"/>
      <c r="CI109" s="936"/>
      <c r="CJ109" s="936"/>
      <c r="CK109" s="898" t="s">
        <v>412</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409</v>
      </c>
      <c r="DH109" s="896"/>
      <c r="DI109" s="896"/>
      <c r="DJ109" s="896"/>
      <c r="DK109" s="897"/>
      <c r="DL109" s="898" t="s">
        <v>410</v>
      </c>
      <c r="DM109" s="896"/>
      <c r="DN109" s="896"/>
      <c r="DO109" s="896"/>
      <c r="DP109" s="897"/>
      <c r="DQ109" s="898" t="s">
        <v>294</v>
      </c>
      <c r="DR109" s="896"/>
      <c r="DS109" s="896"/>
      <c r="DT109" s="896"/>
      <c r="DU109" s="897"/>
      <c r="DV109" s="898" t="s">
        <v>411</v>
      </c>
      <c r="DW109" s="896"/>
      <c r="DX109" s="896"/>
      <c r="DY109" s="896"/>
      <c r="DZ109" s="929"/>
    </row>
    <row r="110" spans="1:131" s="230" customFormat="1" ht="26.25" customHeight="1" x14ac:dyDescent="0.15">
      <c r="A110" s="807" t="s">
        <v>413</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918149</v>
      </c>
      <c r="AB110" s="889"/>
      <c r="AC110" s="889"/>
      <c r="AD110" s="889"/>
      <c r="AE110" s="890"/>
      <c r="AF110" s="891">
        <v>974318</v>
      </c>
      <c r="AG110" s="889"/>
      <c r="AH110" s="889"/>
      <c r="AI110" s="889"/>
      <c r="AJ110" s="890"/>
      <c r="AK110" s="891">
        <v>1007753</v>
      </c>
      <c r="AL110" s="889"/>
      <c r="AM110" s="889"/>
      <c r="AN110" s="889"/>
      <c r="AO110" s="890"/>
      <c r="AP110" s="892">
        <v>11.4</v>
      </c>
      <c r="AQ110" s="893"/>
      <c r="AR110" s="893"/>
      <c r="AS110" s="893"/>
      <c r="AT110" s="894"/>
      <c r="AU110" s="930" t="s">
        <v>69</v>
      </c>
      <c r="AV110" s="931"/>
      <c r="AW110" s="931"/>
      <c r="AX110" s="931"/>
      <c r="AY110" s="931"/>
      <c r="AZ110" s="860" t="s">
        <v>414</v>
      </c>
      <c r="BA110" s="808"/>
      <c r="BB110" s="808"/>
      <c r="BC110" s="808"/>
      <c r="BD110" s="808"/>
      <c r="BE110" s="808"/>
      <c r="BF110" s="808"/>
      <c r="BG110" s="808"/>
      <c r="BH110" s="808"/>
      <c r="BI110" s="808"/>
      <c r="BJ110" s="808"/>
      <c r="BK110" s="808"/>
      <c r="BL110" s="808"/>
      <c r="BM110" s="808"/>
      <c r="BN110" s="808"/>
      <c r="BO110" s="808"/>
      <c r="BP110" s="809"/>
      <c r="BQ110" s="861">
        <v>10773792</v>
      </c>
      <c r="BR110" s="842"/>
      <c r="BS110" s="842"/>
      <c r="BT110" s="842"/>
      <c r="BU110" s="842"/>
      <c r="BV110" s="842">
        <v>10332270</v>
      </c>
      <c r="BW110" s="842"/>
      <c r="BX110" s="842"/>
      <c r="BY110" s="842"/>
      <c r="BZ110" s="842"/>
      <c r="CA110" s="842">
        <v>9702550</v>
      </c>
      <c r="CB110" s="842"/>
      <c r="CC110" s="842"/>
      <c r="CD110" s="842"/>
      <c r="CE110" s="842"/>
      <c r="CF110" s="866">
        <v>110</v>
      </c>
      <c r="CG110" s="867"/>
      <c r="CH110" s="867"/>
      <c r="CI110" s="867"/>
      <c r="CJ110" s="867"/>
      <c r="CK110" s="926" t="s">
        <v>415</v>
      </c>
      <c r="CL110" s="819"/>
      <c r="CM110" s="860" t="s">
        <v>416</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30" customFormat="1" ht="26.25" customHeight="1" x14ac:dyDescent="0.15">
      <c r="A111" s="774" t="s">
        <v>417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418</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419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25" customHeight="1" x14ac:dyDescent="0.15">
      <c r="A112" s="912" t="s">
        <v>420</v>
      </c>
      <c r="B112" s="913"/>
      <c r="C112" s="752" t="s">
        <v>421</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422</v>
      </c>
      <c r="BA112" s="752"/>
      <c r="BB112" s="752"/>
      <c r="BC112" s="752"/>
      <c r="BD112" s="752"/>
      <c r="BE112" s="752"/>
      <c r="BF112" s="752"/>
      <c r="BG112" s="752"/>
      <c r="BH112" s="752"/>
      <c r="BI112" s="752"/>
      <c r="BJ112" s="752"/>
      <c r="BK112" s="752"/>
      <c r="BL112" s="752"/>
      <c r="BM112" s="752"/>
      <c r="BN112" s="752"/>
      <c r="BO112" s="752"/>
      <c r="BP112" s="753"/>
      <c r="BQ112" s="816">
        <v>8222617</v>
      </c>
      <c r="BR112" s="817"/>
      <c r="BS112" s="817"/>
      <c r="BT112" s="817"/>
      <c r="BU112" s="817"/>
      <c r="BV112" s="817">
        <v>8034772</v>
      </c>
      <c r="BW112" s="817"/>
      <c r="BX112" s="817"/>
      <c r="BY112" s="817"/>
      <c r="BZ112" s="817"/>
      <c r="CA112" s="817">
        <v>7628875</v>
      </c>
      <c r="CB112" s="817"/>
      <c r="CC112" s="817"/>
      <c r="CD112" s="817"/>
      <c r="CE112" s="817"/>
      <c r="CF112" s="875">
        <v>86.5</v>
      </c>
      <c r="CG112" s="876"/>
      <c r="CH112" s="876"/>
      <c r="CI112" s="876"/>
      <c r="CJ112" s="876"/>
      <c r="CK112" s="927"/>
      <c r="CL112" s="821"/>
      <c r="CM112" s="815" t="s">
        <v>423</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30" customFormat="1" ht="26.25" customHeight="1" x14ac:dyDescent="0.15">
      <c r="A113" s="914"/>
      <c r="B113" s="915"/>
      <c r="C113" s="752" t="s">
        <v>424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444709</v>
      </c>
      <c r="AB113" s="919"/>
      <c r="AC113" s="919"/>
      <c r="AD113" s="919"/>
      <c r="AE113" s="920"/>
      <c r="AF113" s="921">
        <v>458222</v>
      </c>
      <c r="AG113" s="919"/>
      <c r="AH113" s="919"/>
      <c r="AI113" s="919"/>
      <c r="AJ113" s="920"/>
      <c r="AK113" s="921">
        <v>438709</v>
      </c>
      <c r="AL113" s="919"/>
      <c r="AM113" s="919"/>
      <c r="AN113" s="919"/>
      <c r="AO113" s="920"/>
      <c r="AP113" s="922">
        <v>5</v>
      </c>
      <c r="AQ113" s="923"/>
      <c r="AR113" s="923"/>
      <c r="AS113" s="923"/>
      <c r="AT113" s="924"/>
      <c r="AU113" s="932"/>
      <c r="AV113" s="933"/>
      <c r="AW113" s="933"/>
      <c r="AX113" s="933"/>
      <c r="AY113" s="933"/>
      <c r="AZ113" s="815" t="s">
        <v>425</v>
      </c>
      <c r="BA113" s="752"/>
      <c r="BB113" s="752"/>
      <c r="BC113" s="752"/>
      <c r="BD113" s="752"/>
      <c r="BE113" s="752"/>
      <c r="BF113" s="752"/>
      <c r="BG113" s="752"/>
      <c r="BH113" s="752"/>
      <c r="BI113" s="752"/>
      <c r="BJ113" s="752"/>
      <c r="BK113" s="752"/>
      <c r="BL113" s="752"/>
      <c r="BM113" s="752"/>
      <c r="BN113" s="752"/>
      <c r="BO113" s="752"/>
      <c r="BP113" s="753"/>
      <c r="BQ113" s="816">
        <v>20334</v>
      </c>
      <c r="BR113" s="817"/>
      <c r="BS113" s="817"/>
      <c r="BT113" s="817"/>
      <c r="BU113" s="817"/>
      <c r="BV113" s="817">
        <v>20673</v>
      </c>
      <c r="BW113" s="817"/>
      <c r="BX113" s="817"/>
      <c r="BY113" s="817"/>
      <c r="BZ113" s="817"/>
      <c r="CA113" s="817">
        <v>12408</v>
      </c>
      <c r="CB113" s="817"/>
      <c r="CC113" s="817"/>
      <c r="CD113" s="817"/>
      <c r="CE113" s="817"/>
      <c r="CF113" s="875">
        <v>0.1</v>
      </c>
      <c r="CG113" s="876"/>
      <c r="CH113" s="876"/>
      <c r="CI113" s="876"/>
      <c r="CJ113" s="876"/>
      <c r="CK113" s="927"/>
      <c r="CL113" s="821"/>
      <c r="CM113" s="815" t="s">
        <v>426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x14ac:dyDescent="0.15">
      <c r="A114" s="914"/>
      <c r="B114" s="915"/>
      <c r="C114" s="752" t="s">
        <v>427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5747</v>
      </c>
      <c r="AB114" s="780"/>
      <c r="AC114" s="780"/>
      <c r="AD114" s="780"/>
      <c r="AE114" s="781"/>
      <c r="AF114" s="782">
        <v>5747</v>
      </c>
      <c r="AG114" s="780"/>
      <c r="AH114" s="780"/>
      <c r="AI114" s="780"/>
      <c r="AJ114" s="781"/>
      <c r="AK114" s="782">
        <v>5882</v>
      </c>
      <c r="AL114" s="780"/>
      <c r="AM114" s="780"/>
      <c r="AN114" s="780"/>
      <c r="AO114" s="781"/>
      <c r="AP114" s="824">
        <v>0.1</v>
      </c>
      <c r="AQ114" s="825"/>
      <c r="AR114" s="825"/>
      <c r="AS114" s="825"/>
      <c r="AT114" s="826"/>
      <c r="AU114" s="932"/>
      <c r="AV114" s="933"/>
      <c r="AW114" s="933"/>
      <c r="AX114" s="933"/>
      <c r="AY114" s="933"/>
      <c r="AZ114" s="815" t="s">
        <v>428</v>
      </c>
      <c r="BA114" s="752"/>
      <c r="BB114" s="752"/>
      <c r="BC114" s="752"/>
      <c r="BD114" s="752"/>
      <c r="BE114" s="752"/>
      <c r="BF114" s="752"/>
      <c r="BG114" s="752"/>
      <c r="BH114" s="752"/>
      <c r="BI114" s="752"/>
      <c r="BJ114" s="752"/>
      <c r="BK114" s="752"/>
      <c r="BL114" s="752"/>
      <c r="BM114" s="752"/>
      <c r="BN114" s="752"/>
      <c r="BO114" s="752"/>
      <c r="BP114" s="753"/>
      <c r="BQ114" s="816" t="s">
        <v>122</v>
      </c>
      <c r="BR114" s="817"/>
      <c r="BS114" s="817"/>
      <c r="BT114" s="817"/>
      <c r="BU114" s="817"/>
      <c r="BV114" s="817" t="s">
        <v>122</v>
      </c>
      <c r="BW114" s="817"/>
      <c r="BX114" s="817"/>
      <c r="BY114" s="817"/>
      <c r="BZ114" s="817"/>
      <c r="CA114" s="817" t="s">
        <v>122</v>
      </c>
      <c r="CB114" s="817"/>
      <c r="CC114" s="817"/>
      <c r="CD114" s="817"/>
      <c r="CE114" s="817"/>
      <c r="CF114" s="875" t="s">
        <v>122</v>
      </c>
      <c r="CG114" s="876"/>
      <c r="CH114" s="876"/>
      <c r="CI114" s="876"/>
      <c r="CJ114" s="876"/>
      <c r="CK114" s="927"/>
      <c r="CL114" s="821"/>
      <c r="CM114" s="815" t="s">
        <v>429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15">
      <c r="A115" s="914"/>
      <c r="B115" s="915"/>
      <c r="C115" s="752" t="s">
        <v>430</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431</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30" customFormat="1" ht="26.25" customHeight="1" x14ac:dyDescent="0.15">
      <c r="A116" s="916"/>
      <c r="B116" s="917"/>
      <c r="C116" s="839" t="s">
        <v>433</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434</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30"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436</v>
      </c>
      <c r="Z117" s="897"/>
      <c r="AA117" s="902">
        <v>1368605</v>
      </c>
      <c r="AB117" s="903"/>
      <c r="AC117" s="903"/>
      <c r="AD117" s="903"/>
      <c r="AE117" s="904"/>
      <c r="AF117" s="905">
        <v>1438287</v>
      </c>
      <c r="AG117" s="903"/>
      <c r="AH117" s="903"/>
      <c r="AI117" s="903"/>
      <c r="AJ117" s="904"/>
      <c r="AK117" s="905">
        <v>1452344</v>
      </c>
      <c r="AL117" s="903"/>
      <c r="AM117" s="903"/>
      <c r="AN117" s="903"/>
      <c r="AO117" s="904"/>
      <c r="AP117" s="906"/>
      <c r="AQ117" s="907"/>
      <c r="AR117" s="907"/>
      <c r="AS117" s="907"/>
      <c r="AT117" s="908"/>
      <c r="AU117" s="932"/>
      <c r="AV117" s="933"/>
      <c r="AW117" s="933"/>
      <c r="AX117" s="933"/>
      <c r="AY117" s="933"/>
      <c r="AZ117" s="863" t="s">
        <v>437</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438</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x14ac:dyDescent="0.15">
      <c r="A118" s="895" t="s">
        <v>412</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409</v>
      </c>
      <c r="AB118" s="896"/>
      <c r="AC118" s="896"/>
      <c r="AD118" s="896"/>
      <c r="AE118" s="897"/>
      <c r="AF118" s="898" t="s">
        <v>410</v>
      </c>
      <c r="AG118" s="896"/>
      <c r="AH118" s="896"/>
      <c r="AI118" s="896"/>
      <c r="AJ118" s="897"/>
      <c r="AK118" s="898" t="s">
        <v>294</v>
      </c>
      <c r="AL118" s="896"/>
      <c r="AM118" s="896"/>
      <c r="AN118" s="896"/>
      <c r="AO118" s="897"/>
      <c r="AP118" s="899" t="s">
        <v>411</v>
      </c>
      <c r="AQ118" s="900"/>
      <c r="AR118" s="900"/>
      <c r="AS118" s="900"/>
      <c r="AT118" s="901"/>
      <c r="AU118" s="932"/>
      <c r="AV118" s="933"/>
      <c r="AW118" s="933"/>
      <c r="AX118" s="933"/>
      <c r="AY118" s="933"/>
      <c r="AZ118" s="838" t="s">
        <v>439</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440</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15">
      <c r="A119" s="818" t="s">
        <v>415</v>
      </c>
      <c r="B119" s="819"/>
      <c r="C119" s="860" t="s">
        <v>416</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177</v>
      </c>
      <c r="BA119" s="251"/>
      <c r="BB119" s="251"/>
      <c r="BC119" s="251"/>
      <c r="BD119" s="251"/>
      <c r="BE119" s="251"/>
      <c r="BF119" s="251"/>
      <c r="BG119" s="251"/>
      <c r="BH119" s="251"/>
      <c r="BI119" s="251"/>
      <c r="BJ119" s="251"/>
      <c r="BK119" s="251"/>
      <c r="BL119" s="251"/>
      <c r="BM119" s="251"/>
      <c r="BN119" s="251"/>
      <c r="BO119" s="877" t="s">
        <v>441</v>
      </c>
      <c r="BP119" s="878"/>
      <c r="BQ119" s="879">
        <v>19016743</v>
      </c>
      <c r="BR119" s="845"/>
      <c r="BS119" s="845"/>
      <c r="BT119" s="845"/>
      <c r="BU119" s="845"/>
      <c r="BV119" s="845">
        <v>18387715</v>
      </c>
      <c r="BW119" s="845"/>
      <c r="BX119" s="845"/>
      <c r="BY119" s="845"/>
      <c r="BZ119" s="845"/>
      <c r="CA119" s="845">
        <v>17343833</v>
      </c>
      <c r="CB119" s="845"/>
      <c r="CC119" s="845"/>
      <c r="CD119" s="845"/>
      <c r="CE119" s="845"/>
      <c r="CF119" s="748"/>
      <c r="CG119" s="749"/>
      <c r="CH119" s="749"/>
      <c r="CI119" s="749"/>
      <c r="CJ119" s="834"/>
      <c r="CK119" s="928"/>
      <c r="CL119" s="823"/>
      <c r="CM119" s="838" t="s">
        <v>442</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30" customFormat="1" ht="26.25" customHeight="1" x14ac:dyDescent="0.15">
      <c r="A120" s="820"/>
      <c r="B120" s="821"/>
      <c r="C120" s="815" t="s">
        <v>419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443</v>
      </c>
      <c r="AV120" s="881"/>
      <c r="AW120" s="881"/>
      <c r="AX120" s="881"/>
      <c r="AY120" s="882"/>
      <c r="AZ120" s="860" t="s">
        <v>444</v>
      </c>
      <c r="BA120" s="808"/>
      <c r="BB120" s="808"/>
      <c r="BC120" s="808"/>
      <c r="BD120" s="808"/>
      <c r="BE120" s="808"/>
      <c r="BF120" s="808"/>
      <c r="BG120" s="808"/>
      <c r="BH120" s="808"/>
      <c r="BI120" s="808"/>
      <c r="BJ120" s="808"/>
      <c r="BK120" s="808"/>
      <c r="BL120" s="808"/>
      <c r="BM120" s="808"/>
      <c r="BN120" s="808"/>
      <c r="BO120" s="808"/>
      <c r="BP120" s="809"/>
      <c r="BQ120" s="861">
        <v>6257737</v>
      </c>
      <c r="BR120" s="842"/>
      <c r="BS120" s="842"/>
      <c r="BT120" s="842"/>
      <c r="BU120" s="842"/>
      <c r="BV120" s="842">
        <v>6872830</v>
      </c>
      <c r="BW120" s="842"/>
      <c r="BX120" s="842"/>
      <c r="BY120" s="842"/>
      <c r="BZ120" s="842"/>
      <c r="CA120" s="842">
        <v>6985245</v>
      </c>
      <c r="CB120" s="842"/>
      <c r="CC120" s="842"/>
      <c r="CD120" s="842"/>
      <c r="CE120" s="842"/>
      <c r="CF120" s="866">
        <v>79.2</v>
      </c>
      <c r="CG120" s="867"/>
      <c r="CH120" s="867"/>
      <c r="CI120" s="867"/>
      <c r="CJ120" s="867"/>
      <c r="CK120" s="868" t="s">
        <v>445</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v>8172354</v>
      </c>
      <c r="DH120" s="842"/>
      <c r="DI120" s="842"/>
      <c r="DJ120" s="842"/>
      <c r="DK120" s="842"/>
      <c r="DL120" s="842">
        <v>7993824</v>
      </c>
      <c r="DM120" s="842"/>
      <c r="DN120" s="842"/>
      <c r="DO120" s="842"/>
      <c r="DP120" s="842"/>
      <c r="DQ120" s="842">
        <v>7622314</v>
      </c>
      <c r="DR120" s="842"/>
      <c r="DS120" s="842"/>
      <c r="DT120" s="842"/>
      <c r="DU120" s="842"/>
      <c r="DV120" s="843">
        <v>86.4</v>
      </c>
      <c r="DW120" s="843"/>
      <c r="DX120" s="843"/>
      <c r="DY120" s="843"/>
      <c r="DZ120" s="844"/>
    </row>
    <row r="121" spans="1:130" s="230" customFormat="1" ht="26.25" customHeight="1" x14ac:dyDescent="0.15">
      <c r="A121" s="820"/>
      <c r="B121" s="821"/>
      <c r="C121" s="863" t="s">
        <v>446</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447</v>
      </c>
      <c r="BA121" s="752"/>
      <c r="BB121" s="752"/>
      <c r="BC121" s="752"/>
      <c r="BD121" s="752"/>
      <c r="BE121" s="752"/>
      <c r="BF121" s="752"/>
      <c r="BG121" s="752"/>
      <c r="BH121" s="752"/>
      <c r="BI121" s="752"/>
      <c r="BJ121" s="752"/>
      <c r="BK121" s="752"/>
      <c r="BL121" s="752"/>
      <c r="BM121" s="752"/>
      <c r="BN121" s="752"/>
      <c r="BO121" s="752"/>
      <c r="BP121" s="753"/>
      <c r="BQ121" s="816" t="s">
        <v>122</v>
      </c>
      <c r="BR121" s="817"/>
      <c r="BS121" s="817"/>
      <c r="BT121" s="817"/>
      <c r="BU121" s="817"/>
      <c r="BV121" s="817" t="s">
        <v>122</v>
      </c>
      <c r="BW121" s="817"/>
      <c r="BX121" s="817"/>
      <c r="BY121" s="817"/>
      <c r="BZ121" s="817"/>
      <c r="CA121" s="817" t="s">
        <v>122</v>
      </c>
      <c r="CB121" s="817"/>
      <c r="CC121" s="817"/>
      <c r="CD121" s="817"/>
      <c r="CE121" s="817"/>
      <c r="CF121" s="875" t="s">
        <v>122</v>
      </c>
      <c r="CG121" s="876"/>
      <c r="CH121" s="876"/>
      <c r="CI121" s="876"/>
      <c r="CJ121" s="876"/>
      <c r="CK121" s="869"/>
      <c r="CL121" s="855"/>
      <c r="CM121" s="855"/>
      <c r="CN121" s="855"/>
      <c r="CO121" s="856"/>
      <c r="CP121" s="835" t="s">
        <v>392</v>
      </c>
      <c r="CQ121" s="836"/>
      <c r="CR121" s="836"/>
      <c r="CS121" s="836"/>
      <c r="CT121" s="836"/>
      <c r="CU121" s="836"/>
      <c r="CV121" s="836"/>
      <c r="CW121" s="836"/>
      <c r="CX121" s="836"/>
      <c r="CY121" s="836"/>
      <c r="CZ121" s="836"/>
      <c r="DA121" s="836"/>
      <c r="DB121" s="836"/>
      <c r="DC121" s="836"/>
      <c r="DD121" s="836"/>
      <c r="DE121" s="836"/>
      <c r="DF121" s="837"/>
      <c r="DG121" s="816">
        <v>50263</v>
      </c>
      <c r="DH121" s="817"/>
      <c r="DI121" s="817"/>
      <c r="DJ121" s="817"/>
      <c r="DK121" s="817"/>
      <c r="DL121" s="817">
        <v>40948</v>
      </c>
      <c r="DM121" s="817"/>
      <c r="DN121" s="817"/>
      <c r="DO121" s="817"/>
      <c r="DP121" s="817"/>
      <c r="DQ121" s="817">
        <v>6561</v>
      </c>
      <c r="DR121" s="817"/>
      <c r="DS121" s="817"/>
      <c r="DT121" s="817"/>
      <c r="DU121" s="817"/>
      <c r="DV121" s="794">
        <v>0.1</v>
      </c>
      <c r="DW121" s="794"/>
      <c r="DX121" s="794"/>
      <c r="DY121" s="794"/>
      <c r="DZ121" s="795"/>
    </row>
    <row r="122" spans="1:130" s="230" customFormat="1" ht="26.25" customHeight="1" x14ac:dyDescent="0.15">
      <c r="A122" s="820"/>
      <c r="B122" s="821"/>
      <c r="C122" s="815" t="s">
        <v>429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448</v>
      </c>
      <c r="BA122" s="839"/>
      <c r="BB122" s="839"/>
      <c r="BC122" s="839"/>
      <c r="BD122" s="839"/>
      <c r="BE122" s="839"/>
      <c r="BF122" s="839"/>
      <c r="BG122" s="839"/>
      <c r="BH122" s="839"/>
      <c r="BI122" s="839"/>
      <c r="BJ122" s="839"/>
      <c r="BK122" s="839"/>
      <c r="BL122" s="839"/>
      <c r="BM122" s="839"/>
      <c r="BN122" s="839"/>
      <c r="BO122" s="839"/>
      <c r="BP122" s="840"/>
      <c r="BQ122" s="879">
        <v>15311119</v>
      </c>
      <c r="BR122" s="845"/>
      <c r="BS122" s="845"/>
      <c r="BT122" s="845"/>
      <c r="BU122" s="845"/>
      <c r="BV122" s="845">
        <v>14974116</v>
      </c>
      <c r="BW122" s="845"/>
      <c r="BX122" s="845"/>
      <c r="BY122" s="845"/>
      <c r="BZ122" s="845"/>
      <c r="CA122" s="845">
        <v>14536000</v>
      </c>
      <c r="CB122" s="845"/>
      <c r="CC122" s="845"/>
      <c r="CD122" s="845"/>
      <c r="CE122" s="845"/>
      <c r="CF122" s="846">
        <v>164.8</v>
      </c>
      <c r="CG122" s="847"/>
      <c r="CH122" s="847"/>
      <c r="CI122" s="847"/>
      <c r="CJ122" s="847"/>
      <c r="CK122" s="869"/>
      <c r="CL122" s="855"/>
      <c r="CM122" s="855"/>
      <c r="CN122" s="855"/>
      <c r="CO122" s="856"/>
      <c r="CP122" s="835" t="s">
        <v>390</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30" customFormat="1" ht="26.25" customHeight="1" x14ac:dyDescent="0.15">
      <c r="A123" s="820"/>
      <c r="B123" s="821"/>
      <c r="C123" s="815" t="s">
        <v>435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51" t="s">
        <v>177</v>
      </c>
      <c r="BA123" s="251"/>
      <c r="BB123" s="251"/>
      <c r="BC123" s="251"/>
      <c r="BD123" s="251"/>
      <c r="BE123" s="251"/>
      <c r="BF123" s="251"/>
      <c r="BG123" s="251"/>
      <c r="BH123" s="251"/>
      <c r="BI123" s="251"/>
      <c r="BJ123" s="251"/>
      <c r="BK123" s="251"/>
      <c r="BL123" s="251"/>
      <c r="BM123" s="251"/>
      <c r="BN123" s="251"/>
      <c r="BO123" s="877" t="s">
        <v>449</v>
      </c>
      <c r="BP123" s="878"/>
      <c r="BQ123" s="832">
        <v>21568856</v>
      </c>
      <c r="BR123" s="833"/>
      <c r="BS123" s="833"/>
      <c r="BT123" s="833"/>
      <c r="BU123" s="833"/>
      <c r="BV123" s="833">
        <v>21846946</v>
      </c>
      <c r="BW123" s="833"/>
      <c r="BX123" s="833"/>
      <c r="BY123" s="833"/>
      <c r="BZ123" s="833"/>
      <c r="CA123" s="833">
        <v>21521245</v>
      </c>
      <c r="CB123" s="833"/>
      <c r="CC123" s="833"/>
      <c r="CD123" s="833"/>
      <c r="CE123" s="833"/>
      <c r="CF123" s="748"/>
      <c r="CG123" s="749"/>
      <c r="CH123" s="749"/>
      <c r="CI123" s="749"/>
      <c r="CJ123" s="834"/>
      <c r="CK123" s="869"/>
      <c r="CL123" s="855"/>
      <c r="CM123" s="855"/>
      <c r="CN123" s="855"/>
      <c r="CO123" s="856"/>
      <c r="CP123" s="835" t="s">
        <v>391</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30" customFormat="1" ht="26.25" customHeight="1" thickBot="1" x14ac:dyDescent="0.2">
      <c r="A124" s="820"/>
      <c r="B124" s="821"/>
      <c r="C124" s="815" t="s">
        <v>438</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450</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451</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30" customFormat="1" ht="26.25" customHeight="1" x14ac:dyDescent="0.15">
      <c r="A125" s="820"/>
      <c r="B125" s="821"/>
      <c r="C125" s="815" t="s">
        <v>440</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452</v>
      </c>
      <c r="CL125" s="852"/>
      <c r="CM125" s="852"/>
      <c r="CN125" s="852"/>
      <c r="CO125" s="853"/>
      <c r="CP125" s="860" t="s">
        <v>453</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
      <c r="A126" s="820"/>
      <c r="B126" s="821"/>
      <c r="C126" s="815" t="s">
        <v>442</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454</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30" customFormat="1" ht="26.25" customHeight="1" x14ac:dyDescent="0.15">
      <c r="A127" s="822"/>
      <c r="B127" s="823"/>
      <c r="C127" s="838" t="s">
        <v>455</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32"/>
      <c r="AV127" s="232"/>
      <c r="AW127" s="232"/>
      <c r="AX127" s="841" t="s">
        <v>456</v>
      </c>
      <c r="AY127" s="812"/>
      <c r="AZ127" s="812"/>
      <c r="BA127" s="812"/>
      <c r="BB127" s="812"/>
      <c r="BC127" s="812"/>
      <c r="BD127" s="812"/>
      <c r="BE127" s="813"/>
      <c r="BF127" s="811" t="s">
        <v>457</v>
      </c>
      <c r="BG127" s="812"/>
      <c r="BH127" s="812"/>
      <c r="BI127" s="812"/>
      <c r="BJ127" s="812"/>
      <c r="BK127" s="812"/>
      <c r="BL127" s="813"/>
      <c r="BM127" s="811" t="s">
        <v>458</v>
      </c>
      <c r="BN127" s="812"/>
      <c r="BO127" s="812"/>
      <c r="BP127" s="812"/>
      <c r="BQ127" s="812"/>
      <c r="BR127" s="812"/>
      <c r="BS127" s="813"/>
      <c r="BT127" s="811" t="s">
        <v>459</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460</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25" customHeight="1" thickBot="1" x14ac:dyDescent="0.2">
      <c r="A128" s="796" t="s">
        <v>461</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462</v>
      </c>
      <c r="X128" s="798"/>
      <c r="Y128" s="798"/>
      <c r="Z128" s="799"/>
      <c r="AA128" s="800" t="s">
        <v>122</v>
      </c>
      <c r="AB128" s="801"/>
      <c r="AC128" s="801"/>
      <c r="AD128" s="801"/>
      <c r="AE128" s="802"/>
      <c r="AF128" s="803">
        <v>598</v>
      </c>
      <c r="AG128" s="801"/>
      <c r="AH128" s="801"/>
      <c r="AI128" s="801"/>
      <c r="AJ128" s="802"/>
      <c r="AK128" s="803">
        <v>598</v>
      </c>
      <c r="AL128" s="801"/>
      <c r="AM128" s="801"/>
      <c r="AN128" s="801"/>
      <c r="AO128" s="802"/>
      <c r="AP128" s="804"/>
      <c r="AQ128" s="805"/>
      <c r="AR128" s="805"/>
      <c r="AS128" s="805"/>
      <c r="AT128" s="806"/>
      <c r="AU128" s="232"/>
      <c r="AV128" s="232"/>
      <c r="AW128" s="232"/>
      <c r="AX128" s="807" t="s">
        <v>463</v>
      </c>
      <c r="AY128" s="808"/>
      <c r="AZ128" s="808"/>
      <c r="BA128" s="808"/>
      <c r="BB128" s="808"/>
      <c r="BC128" s="808"/>
      <c r="BD128" s="808"/>
      <c r="BE128" s="809"/>
      <c r="BF128" s="786" t="s">
        <v>122</v>
      </c>
      <c r="BG128" s="787"/>
      <c r="BH128" s="787"/>
      <c r="BI128" s="787"/>
      <c r="BJ128" s="787"/>
      <c r="BK128" s="787"/>
      <c r="BL128" s="810"/>
      <c r="BM128" s="786">
        <v>13.35</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464</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30"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465</v>
      </c>
      <c r="X129" s="777"/>
      <c r="Y129" s="777"/>
      <c r="Z129" s="778"/>
      <c r="AA129" s="779">
        <v>9788801</v>
      </c>
      <c r="AB129" s="780"/>
      <c r="AC129" s="780"/>
      <c r="AD129" s="780"/>
      <c r="AE129" s="781"/>
      <c r="AF129" s="782">
        <v>9529389</v>
      </c>
      <c r="AG129" s="780"/>
      <c r="AH129" s="780"/>
      <c r="AI129" s="780"/>
      <c r="AJ129" s="781"/>
      <c r="AK129" s="782">
        <v>9887873</v>
      </c>
      <c r="AL129" s="780"/>
      <c r="AM129" s="780"/>
      <c r="AN129" s="780"/>
      <c r="AO129" s="781"/>
      <c r="AP129" s="783"/>
      <c r="AQ129" s="784"/>
      <c r="AR129" s="784"/>
      <c r="AS129" s="784"/>
      <c r="AT129" s="785"/>
      <c r="AU129" s="233"/>
      <c r="AV129" s="233"/>
      <c r="AW129" s="233"/>
      <c r="AX129" s="751" t="s">
        <v>466</v>
      </c>
      <c r="AY129" s="752"/>
      <c r="AZ129" s="752"/>
      <c r="BA129" s="752"/>
      <c r="BB129" s="752"/>
      <c r="BC129" s="752"/>
      <c r="BD129" s="752"/>
      <c r="BE129" s="753"/>
      <c r="BF129" s="770" t="s">
        <v>122</v>
      </c>
      <c r="BG129" s="771"/>
      <c r="BH129" s="771"/>
      <c r="BI129" s="771"/>
      <c r="BJ129" s="771"/>
      <c r="BK129" s="771"/>
      <c r="BL129" s="772"/>
      <c r="BM129" s="770">
        <v>18.350000000000001</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467</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468</v>
      </c>
      <c r="X130" s="777"/>
      <c r="Y130" s="777"/>
      <c r="Z130" s="778"/>
      <c r="AA130" s="779">
        <v>1034948</v>
      </c>
      <c r="AB130" s="780"/>
      <c r="AC130" s="780"/>
      <c r="AD130" s="780"/>
      <c r="AE130" s="781"/>
      <c r="AF130" s="782">
        <v>1050146</v>
      </c>
      <c r="AG130" s="780"/>
      <c r="AH130" s="780"/>
      <c r="AI130" s="780"/>
      <c r="AJ130" s="781"/>
      <c r="AK130" s="782">
        <v>1066995</v>
      </c>
      <c r="AL130" s="780"/>
      <c r="AM130" s="780"/>
      <c r="AN130" s="780"/>
      <c r="AO130" s="781"/>
      <c r="AP130" s="783"/>
      <c r="AQ130" s="784"/>
      <c r="AR130" s="784"/>
      <c r="AS130" s="784"/>
      <c r="AT130" s="785"/>
      <c r="AU130" s="233"/>
      <c r="AV130" s="233"/>
      <c r="AW130" s="233"/>
      <c r="AX130" s="751" t="s">
        <v>469</v>
      </c>
      <c r="AY130" s="752"/>
      <c r="AZ130" s="752"/>
      <c r="BA130" s="752"/>
      <c r="BB130" s="752"/>
      <c r="BC130" s="752"/>
      <c r="BD130" s="752"/>
      <c r="BE130" s="753"/>
      <c r="BF130" s="754">
        <v>4.2</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470</v>
      </c>
      <c r="X131" s="761"/>
      <c r="Y131" s="761"/>
      <c r="Z131" s="762"/>
      <c r="AA131" s="763">
        <v>8753853</v>
      </c>
      <c r="AB131" s="764"/>
      <c r="AC131" s="764"/>
      <c r="AD131" s="764"/>
      <c r="AE131" s="765"/>
      <c r="AF131" s="766">
        <v>8479243</v>
      </c>
      <c r="AG131" s="764"/>
      <c r="AH131" s="764"/>
      <c r="AI131" s="764"/>
      <c r="AJ131" s="765"/>
      <c r="AK131" s="766">
        <v>8820878</v>
      </c>
      <c r="AL131" s="764"/>
      <c r="AM131" s="764"/>
      <c r="AN131" s="764"/>
      <c r="AO131" s="765"/>
      <c r="AP131" s="767"/>
      <c r="AQ131" s="768"/>
      <c r="AR131" s="768"/>
      <c r="AS131" s="768"/>
      <c r="AT131" s="769"/>
      <c r="AU131" s="233"/>
      <c r="AV131" s="233"/>
      <c r="AW131" s="233"/>
      <c r="AX131" s="729" t="s">
        <v>471</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472</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473</v>
      </c>
      <c r="W132" s="742"/>
      <c r="X132" s="742"/>
      <c r="Y132" s="742"/>
      <c r="Z132" s="743"/>
      <c r="AA132" s="744">
        <v>3.8115444709999999</v>
      </c>
      <c r="AB132" s="745"/>
      <c r="AC132" s="745"/>
      <c r="AD132" s="745"/>
      <c r="AE132" s="746"/>
      <c r="AF132" s="747">
        <v>4.5704905499999997</v>
      </c>
      <c r="AG132" s="745"/>
      <c r="AH132" s="745"/>
      <c r="AI132" s="745"/>
      <c r="AJ132" s="746"/>
      <c r="AK132" s="747">
        <v>4.3618220320000001</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474</v>
      </c>
      <c r="W133" s="721"/>
      <c r="X133" s="721"/>
      <c r="Y133" s="721"/>
      <c r="Z133" s="722"/>
      <c r="AA133" s="723">
        <v>3.2</v>
      </c>
      <c r="AB133" s="724"/>
      <c r="AC133" s="724"/>
      <c r="AD133" s="724"/>
      <c r="AE133" s="725"/>
      <c r="AF133" s="723">
        <v>4</v>
      </c>
      <c r="AG133" s="724"/>
      <c r="AH133" s="724"/>
      <c r="AI133" s="724"/>
      <c r="AJ133" s="725"/>
      <c r="AK133" s="723">
        <v>4.2</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KMWPT66ywVXm+abXxBVODAHQKKWZ60UV2j7sgDCljiW2StfW+w1s0Vl44RmmMP/uauCpL8ePPGdWghFvMRUuvQ==" saltValue="bWgFEqWgyaGLwjChpRdpi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7" orientation="landscape"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tabSelected="1" view="pageBreakPreview" topLeftCell="BA7" zoomScale="80" zoomScaleNormal="85" zoomScaleSheetLayoutView="8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475</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9RFZzBV8OkOX5vQLmNoPoM84macUpveSs18J/BdbOAsVhaSIOR7V7BbFOlrXse1xoOpffb+n3Wf9pTPhy2jN0Q==" saltValue="BnXDvdn05eCwllsEIIdHe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DS6ec8CXRS9t0vhNkAaExEwJckZZeNKVKauTZvXLMkNaT6+Bwr9o6ICEo3MKkH5YX4GB+CE8Pqw/OCSlSoIRig==" saltValue="wfyRFF97U+LXwYcAGjfWf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477</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478</v>
      </c>
      <c r="AP7" s="272"/>
      <c r="AQ7" s="273" t="s">
        <v>479</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480</v>
      </c>
      <c r="AQ8" s="279" t="s">
        <v>481</v>
      </c>
      <c r="AR8" s="280" t="s">
        <v>482</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483</v>
      </c>
      <c r="AL9" s="1131"/>
      <c r="AM9" s="1131"/>
      <c r="AN9" s="1132"/>
      <c r="AO9" s="281">
        <v>3524625</v>
      </c>
      <c r="AP9" s="281">
        <v>85849</v>
      </c>
      <c r="AQ9" s="282">
        <v>78624</v>
      </c>
      <c r="AR9" s="283">
        <v>9.1999999999999993</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484</v>
      </c>
      <c r="AL10" s="1131"/>
      <c r="AM10" s="1131"/>
      <c r="AN10" s="1132"/>
      <c r="AO10" s="284">
        <v>2648</v>
      </c>
      <c r="AP10" s="284">
        <v>64</v>
      </c>
      <c r="AQ10" s="285">
        <v>8393</v>
      </c>
      <c r="AR10" s="286">
        <v>-99.2</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485</v>
      </c>
      <c r="AL11" s="1131"/>
      <c r="AM11" s="1131"/>
      <c r="AN11" s="1132"/>
      <c r="AO11" s="284" t="s">
        <v>486</v>
      </c>
      <c r="AP11" s="284" t="s">
        <v>486</v>
      </c>
      <c r="AQ11" s="285">
        <v>566</v>
      </c>
      <c r="AR11" s="286" t="s">
        <v>486</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487</v>
      </c>
      <c r="AL12" s="1131"/>
      <c r="AM12" s="1131"/>
      <c r="AN12" s="1132"/>
      <c r="AO12" s="284" t="s">
        <v>486</v>
      </c>
      <c r="AP12" s="284" t="s">
        <v>486</v>
      </c>
      <c r="AQ12" s="285">
        <v>4</v>
      </c>
      <c r="AR12" s="286" t="s">
        <v>486</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488</v>
      </c>
      <c r="AL13" s="1131"/>
      <c r="AM13" s="1131"/>
      <c r="AN13" s="1132"/>
      <c r="AO13" s="284" t="s">
        <v>486</v>
      </c>
      <c r="AP13" s="284" t="s">
        <v>486</v>
      </c>
      <c r="AQ13" s="285">
        <v>2520</v>
      </c>
      <c r="AR13" s="286" t="s">
        <v>486</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489</v>
      </c>
      <c r="AL14" s="1131"/>
      <c r="AM14" s="1131"/>
      <c r="AN14" s="1132"/>
      <c r="AO14" s="284">
        <v>25066</v>
      </c>
      <c r="AP14" s="284">
        <v>611</v>
      </c>
      <c r="AQ14" s="285">
        <v>1291</v>
      </c>
      <c r="AR14" s="286">
        <v>-52.7</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490</v>
      </c>
      <c r="AL15" s="1134"/>
      <c r="AM15" s="1134"/>
      <c r="AN15" s="1135"/>
      <c r="AO15" s="284">
        <v>-260119</v>
      </c>
      <c r="AP15" s="284">
        <v>-6336</v>
      </c>
      <c r="AQ15" s="285">
        <v>-4844</v>
      </c>
      <c r="AR15" s="286">
        <v>30.8</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177</v>
      </c>
      <c r="AL16" s="1134"/>
      <c r="AM16" s="1134"/>
      <c r="AN16" s="1135"/>
      <c r="AO16" s="284">
        <v>3292220</v>
      </c>
      <c r="AP16" s="284">
        <v>80189</v>
      </c>
      <c r="AQ16" s="285">
        <v>86555</v>
      </c>
      <c r="AR16" s="286">
        <v>-7.4</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491</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492</v>
      </c>
      <c r="AP20" s="293" t="s">
        <v>493</v>
      </c>
      <c r="AQ20" s="294" t="s">
        <v>494</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495</v>
      </c>
      <c r="AL21" s="1137"/>
      <c r="AM21" s="1137"/>
      <c r="AN21" s="1138"/>
      <c r="AO21" s="297">
        <v>8.09</v>
      </c>
      <c r="AP21" s="298">
        <v>7.95</v>
      </c>
      <c r="AQ21" s="299">
        <v>0.14000000000000001</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496</v>
      </c>
      <c r="AL22" s="1137"/>
      <c r="AM22" s="1137"/>
      <c r="AN22" s="1138"/>
      <c r="AO22" s="302">
        <v>100.3</v>
      </c>
      <c r="AP22" s="303">
        <v>97.2</v>
      </c>
      <c r="AQ22" s="304">
        <v>3.1</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9" t="s">
        <v>497</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x14ac:dyDescent="0.15">
      <c r="A27" s="309"/>
      <c r="AO27" s="262"/>
      <c r="AP27" s="262"/>
      <c r="AQ27" s="262"/>
      <c r="AR27" s="262"/>
      <c r="AS27" s="262"/>
      <c r="AT27" s="262"/>
    </row>
    <row r="28" spans="1:46" ht="17.25" x14ac:dyDescent="0.15">
      <c r="A28" s="263" t="s">
        <v>498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499</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478</v>
      </c>
      <c r="AP30" s="272"/>
      <c r="AQ30" s="273" t="s">
        <v>479</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480</v>
      </c>
      <c r="AQ31" s="279" t="s">
        <v>481</v>
      </c>
      <c r="AR31" s="280" t="s">
        <v>482</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500</v>
      </c>
      <c r="AL32" s="1121"/>
      <c r="AM32" s="1121"/>
      <c r="AN32" s="1122"/>
      <c r="AO32" s="312">
        <v>1007753</v>
      </c>
      <c r="AP32" s="312">
        <v>24546</v>
      </c>
      <c r="AQ32" s="313">
        <v>34484</v>
      </c>
      <c r="AR32" s="314">
        <v>-28.8</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501</v>
      </c>
      <c r="AL33" s="1121"/>
      <c r="AM33" s="1121"/>
      <c r="AN33" s="1122"/>
      <c r="AO33" s="312" t="s">
        <v>486</v>
      </c>
      <c r="AP33" s="312" t="s">
        <v>486</v>
      </c>
      <c r="AQ33" s="313" t="s">
        <v>486</v>
      </c>
      <c r="AR33" s="314" t="s">
        <v>486</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502</v>
      </c>
      <c r="AL34" s="1121"/>
      <c r="AM34" s="1121"/>
      <c r="AN34" s="1122"/>
      <c r="AO34" s="312" t="s">
        <v>486</v>
      </c>
      <c r="AP34" s="312" t="s">
        <v>486</v>
      </c>
      <c r="AQ34" s="313" t="s">
        <v>486</v>
      </c>
      <c r="AR34" s="314" t="s">
        <v>486</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503</v>
      </c>
      <c r="AL35" s="1121"/>
      <c r="AM35" s="1121"/>
      <c r="AN35" s="1122"/>
      <c r="AO35" s="312">
        <v>438709</v>
      </c>
      <c r="AP35" s="312">
        <v>10686</v>
      </c>
      <c r="AQ35" s="313">
        <v>11558</v>
      </c>
      <c r="AR35" s="314">
        <v>-7.5</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504</v>
      </c>
      <c r="AL36" s="1121"/>
      <c r="AM36" s="1121"/>
      <c r="AN36" s="1122"/>
      <c r="AO36" s="312">
        <v>5882</v>
      </c>
      <c r="AP36" s="312">
        <v>143</v>
      </c>
      <c r="AQ36" s="313">
        <v>3181</v>
      </c>
      <c r="AR36" s="314">
        <v>-95.5</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505</v>
      </c>
      <c r="AL37" s="1121"/>
      <c r="AM37" s="1121"/>
      <c r="AN37" s="1122"/>
      <c r="AO37" s="312" t="s">
        <v>486</v>
      </c>
      <c r="AP37" s="312" t="s">
        <v>486</v>
      </c>
      <c r="AQ37" s="313">
        <v>154</v>
      </c>
      <c r="AR37" s="314" t="s">
        <v>486</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506</v>
      </c>
      <c r="AL38" s="1124"/>
      <c r="AM38" s="1124"/>
      <c r="AN38" s="1125"/>
      <c r="AO38" s="315" t="s">
        <v>486</v>
      </c>
      <c r="AP38" s="315" t="s">
        <v>486</v>
      </c>
      <c r="AQ38" s="316">
        <v>1</v>
      </c>
      <c r="AR38" s="304" t="s">
        <v>486</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507</v>
      </c>
      <c r="AL39" s="1124"/>
      <c r="AM39" s="1124"/>
      <c r="AN39" s="1125"/>
      <c r="AO39" s="312">
        <v>-598</v>
      </c>
      <c r="AP39" s="312">
        <v>-15</v>
      </c>
      <c r="AQ39" s="313">
        <v>-2572</v>
      </c>
      <c r="AR39" s="314">
        <v>-99.4</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508</v>
      </c>
      <c r="AL40" s="1121"/>
      <c r="AM40" s="1121"/>
      <c r="AN40" s="1122"/>
      <c r="AO40" s="312">
        <v>-1066995</v>
      </c>
      <c r="AP40" s="312">
        <v>-25989</v>
      </c>
      <c r="AQ40" s="313">
        <v>-30360</v>
      </c>
      <c r="AR40" s="314">
        <v>-14.4</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287</v>
      </c>
      <c r="AL41" s="1127"/>
      <c r="AM41" s="1127"/>
      <c r="AN41" s="1128"/>
      <c r="AO41" s="312">
        <v>384751</v>
      </c>
      <c r="AP41" s="312">
        <v>9371</v>
      </c>
      <c r="AQ41" s="313">
        <v>16445</v>
      </c>
      <c r="AR41" s="314">
        <v>-43</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509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510</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478</v>
      </c>
      <c r="AN49" s="1115" t="s">
        <v>511</v>
      </c>
      <c r="AO49" s="1116"/>
      <c r="AP49" s="1116"/>
      <c r="AQ49" s="1116"/>
      <c r="AR49" s="111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512</v>
      </c>
      <c r="AO50" s="329" t="s">
        <v>513</v>
      </c>
      <c r="AP50" s="330" t="s">
        <v>514</v>
      </c>
      <c r="AQ50" s="331" t="s">
        <v>515</v>
      </c>
      <c r="AR50" s="332" t="s">
        <v>516</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517</v>
      </c>
      <c r="AL51" s="325"/>
      <c r="AM51" s="333">
        <v>1587514</v>
      </c>
      <c r="AN51" s="334">
        <v>38073</v>
      </c>
      <c r="AO51" s="335">
        <v>-10</v>
      </c>
      <c r="AP51" s="336">
        <v>59119</v>
      </c>
      <c r="AQ51" s="337">
        <v>9.6999999999999993</v>
      </c>
      <c r="AR51" s="338">
        <v>-19.7</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518</v>
      </c>
      <c r="AM52" s="341">
        <v>625381</v>
      </c>
      <c r="AN52" s="342">
        <v>14998</v>
      </c>
      <c r="AO52" s="343">
        <v>-52.4</v>
      </c>
      <c r="AP52" s="344">
        <v>29900</v>
      </c>
      <c r="AQ52" s="345">
        <v>-14.7</v>
      </c>
      <c r="AR52" s="346">
        <v>-37.700000000000003</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519</v>
      </c>
      <c r="AL53" s="325"/>
      <c r="AM53" s="333">
        <v>1626049</v>
      </c>
      <c r="AN53" s="334">
        <v>39047</v>
      </c>
      <c r="AO53" s="335">
        <v>2.6</v>
      </c>
      <c r="AP53" s="336">
        <v>53895</v>
      </c>
      <c r="AQ53" s="337">
        <v>-8.8000000000000007</v>
      </c>
      <c r="AR53" s="338">
        <v>11.4</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518</v>
      </c>
      <c r="AM54" s="341">
        <v>1140237</v>
      </c>
      <c r="AN54" s="342">
        <v>27381</v>
      </c>
      <c r="AO54" s="343">
        <v>82.6</v>
      </c>
      <c r="AP54" s="344">
        <v>31224</v>
      </c>
      <c r="AQ54" s="345">
        <v>4.4000000000000004</v>
      </c>
      <c r="AR54" s="346">
        <v>78.2</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520</v>
      </c>
      <c r="AL55" s="325"/>
      <c r="AM55" s="333">
        <v>1296911</v>
      </c>
      <c r="AN55" s="334">
        <v>31269</v>
      </c>
      <c r="AO55" s="335">
        <v>-19.899999999999999</v>
      </c>
      <c r="AP55" s="336">
        <v>56181</v>
      </c>
      <c r="AQ55" s="337">
        <v>4.2</v>
      </c>
      <c r="AR55" s="338">
        <v>-24.1</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518</v>
      </c>
      <c r="AM56" s="341">
        <v>809474</v>
      </c>
      <c r="AN56" s="342">
        <v>19517</v>
      </c>
      <c r="AO56" s="343">
        <v>-28.7</v>
      </c>
      <c r="AP56" s="344">
        <v>32039</v>
      </c>
      <c r="AQ56" s="345">
        <v>2.6</v>
      </c>
      <c r="AR56" s="346">
        <v>-31.3</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521</v>
      </c>
      <c r="AL57" s="325"/>
      <c r="AM57" s="333">
        <v>731272</v>
      </c>
      <c r="AN57" s="334">
        <v>17714</v>
      </c>
      <c r="AO57" s="335">
        <v>-43.3</v>
      </c>
      <c r="AP57" s="336">
        <v>47730</v>
      </c>
      <c r="AQ57" s="337">
        <v>-15</v>
      </c>
      <c r="AR57" s="338">
        <v>-28.3</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518</v>
      </c>
      <c r="AM58" s="341">
        <v>484033</v>
      </c>
      <c r="AN58" s="342">
        <v>11725</v>
      </c>
      <c r="AO58" s="343">
        <v>-39.9</v>
      </c>
      <c r="AP58" s="344">
        <v>26378</v>
      </c>
      <c r="AQ58" s="345">
        <v>-17.7</v>
      </c>
      <c r="AR58" s="346">
        <v>-22.2</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522</v>
      </c>
      <c r="AL59" s="325"/>
      <c r="AM59" s="333">
        <v>1310328</v>
      </c>
      <c r="AN59" s="334">
        <v>31916</v>
      </c>
      <c r="AO59" s="335">
        <v>80.2</v>
      </c>
      <c r="AP59" s="336">
        <v>61921</v>
      </c>
      <c r="AQ59" s="337">
        <v>29.7</v>
      </c>
      <c r="AR59" s="338">
        <v>50.5</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518</v>
      </c>
      <c r="AM60" s="341">
        <v>576176</v>
      </c>
      <c r="AN60" s="342">
        <v>14034</v>
      </c>
      <c r="AO60" s="343">
        <v>19.7</v>
      </c>
      <c r="AP60" s="344">
        <v>34719</v>
      </c>
      <c r="AQ60" s="345">
        <v>31.6</v>
      </c>
      <c r="AR60" s="346">
        <v>-11.9</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523</v>
      </c>
      <c r="AL61" s="347"/>
      <c r="AM61" s="348">
        <v>1310415</v>
      </c>
      <c r="AN61" s="349">
        <v>31604</v>
      </c>
      <c r="AO61" s="350">
        <v>1.9</v>
      </c>
      <c r="AP61" s="351">
        <v>55769</v>
      </c>
      <c r="AQ61" s="352">
        <v>4</v>
      </c>
      <c r="AR61" s="338">
        <v>-2.1</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518</v>
      </c>
      <c r="AM62" s="341">
        <v>727060</v>
      </c>
      <c r="AN62" s="342">
        <v>17531</v>
      </c>
      <c r="AO62" s="343">
        <v>-3.7</v>
      </c>
      <c r="AP62" s="344">
        <v>30852</v>
      </c>
      <c r="AQ62" s="345">
        <v>1.2</v>
      </c>
      <c r="AR62" s="346">
        <v>-4.9000000000000004</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p5RSQLK/7Adof0bijCFjHvlAP747hoDXyiCTL2cLcp5ikZ0DZFcFJO/4qnAoObllH+R4k9fh76cSm5xxp8CJmA==" saltValue="UCt/wFU/j1NdPnGBc+GKd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0" zoomScaleNormal="8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475</v>
      </c>
    </row>
    <row r="121" spans="125:125" ht="13.5" hidden="1" customHeight="1" x14ac:dyDescent="0.15">
      <c r="DU121" s="259"/>
    </row>
  </sheetData>
  <sheetProtection algorithmName="SHA-512" hashValue="Y1X8X3pSYKzx+XPkHmr+/wZku052h6Nnl604Pb/sJ3T4ieAp6WGQMx7Zmm+Sa5T8HJaIUgCSJOrCloYtS/5FLw==" saltValue="3YvRRTcSkgW5FTJcPc49a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475</v>
      </c>
    </row>
  </sheetData>
  <sheetProtection algorithmName="SHA-512" hashValue="Opo5UgRlQPpFifgqm2PP29yvx7IzsAuiDh7xOxGwKBgFQDnL/yKQbUUuLVwArIQhFXZ3r4acbKMccE1WV4vHJQ==" saltValue="9zN5VUvvI1vgLj9rVn2eg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60" zoomScaleNormal="6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39" t="s">
        <v>3</v>
      </c>
      <c r="D47" s="1139"/>
      <c r="E47" s="1140"/>
      <c r="F47" s="11">
        <v>33.659999999999997</v>
      </c>
      <c r="G47" s="12">
        <v>28.31</v>
      </c>
      <c r="H47" s="12">
        <v>27.76</v>
      </c>
      <c r="I47" s="12">
        <v>29.28</v>
      </c>
      <c r="J47" s="13">
        <v>26.27</v>
      </c>
    </row>
    <row r="48" spans="2:10" ht="57.75" customHeight="1" x14ac:dyDescent="0.15">
      <c r="B48" s="14"/>
      <c r="C48" s="1141" t="s">
        <v>4</v>
      </c>
      <c r="D48" s="1141"/>
      <c r="E48" s="1142"/>
      <c r="F48" s="15">
        <v>5.5</v>
      </c>
      <c r="G48" s="16">
        <v>4.95</v>
      </c>
      <c r="H48" s="16">
        <v>8.8800000000000008</v>
      </c>
      <c r="I48" s="16">
        <v>4.37</v>
      </c>
      <c r="J48" s="17">
        <v>5.57</v>
      </c>
    </row>
    <row r="49" spans="2:10" ht="57.75" customHeight="1" thickBot="1" x14ac:dyDescent="0.2">
      <c r="B49" s="18"/>
      <c r="C49" s="1143" t="s">
        <v>5</v>
      </c>
      <c r="D49" s="1143"/>
      <c r="E49" s="1144"/>
      <c r="F49" s="19" t="s">
        <v>530</v>
      </c>
      <c r="G49" s="20" t="s">
        <v>531</v>
      </c>
      <c r="H49" s="20">
        <v>2.84</v>
      </c>
      <c r="I49" s="20" t="s">
        <v>532</v>
      </c>
      <c r="J49" s="21" t="s">
        <v>533</v>
      </c>
    </row>
    <row r="50" spans="2:10" x14ac:dyDescent="0.15"/>
  </sheetData>
  <sheetProtection algorithmName="SHA-512" hashValue="WVegtnz4mFx6zayA+OUGBzwacKGtxWe1GttK/OmhVi6cX525v2nFJf1p8bBpubOqTRL+3KeQ8SpYiGcXR5d+YQ==" saltValue="u8mWuMcCDmkMrdib3k4sK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財務課共有アカウント</dc:creator>
  <cp:lastModifiedBy>財務課共有アカウント</cp:lastModifiedBy>
  <dcterms:created xsi:type="dcterms:W3CDTF">2025-03-28T00:11:06Z</dcterms:created>
  <dcterms:modified xsi:type="dcterms:W3CDTF">2025-03-28T00:11:08Z</dcterms:modified>
</cp:coreProperties>
</file>