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ito\Desktop\EXEL\01一般会計等財務書類\"/>
    </mc:Choice>
  </mc:AlternateContent>
  <bookViews>
    <workbookView xWindow="-225" yWindow="915" windowWidth="16605" windowHeight="7455" tabRatio="800"/>
  </bookViews>
  <sheets>
    <sheet name="有形固定資産" sheetId="7" r:id="rId1"/>
    <sheet name="増減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  <sheet name="行政目的別の明細" sheetId="19" r:id="rId13"/>
  </sheets>
  <definedNames>
    <definedName name="_xlnm.Print_Area" localSheetId="7">引当金!$A$1:$H$11</definedName>
    <definedName name="_xlnm.Print_Area" localSheetId="2">基金!$B$1:$I$21</definedName>
    <definedName name="_xlnm.Print_Area" localSheetId="12">行政目的別の明細!$A$1:$U$40</definedName>
    <definedName name="_xlnm.Print_Area" localSheetId="10">財源情報明細!$B$1:$I$10</definedName>
    <definedName name="_xlnm.Print_Area" localSheetId="9">財源明細!$A$1:$E$19</definedName>
    <definedName name="_xlnm.Print_Area" localSheetId="1">増減の明細!$B$1:$L$34</definedName>
    <definedName name="_xlnm.Print_Area" localSheetId="3">貸付金!$B$1:$I$24</definedName>
    <definedName name="_xlnm.Print_Area" localSheetId="5">'地方債（借入先別）'!$A$1:$L$20</definedName>
    <definedName name="_xlnm.Print_Area" localSheetId="6">'地方債（利率別など）'!$A$1:$L$18</definedName>
    <definedName name="_xlnm.Print_Area" localSheetId="8">補助金!$A$1:$K$36</definedName>
    <definedName name="_xlnm.Print_Area" localSheetId="0">有形固定資産!$A$1:$T$51</definedName>
  </definedNames>
  <calcPr calcId="162913" calcMode="manual"/>
</workbook>
</file>

<file path=xl/calcChain.xml><?xml version="1.0" encoding="utf-8"?>
<calcChain xmlns="http://schemas.openxmlformats.org/spreadsheetml/2006/main">
  <c r="C12" i="12" l="1"/>
  <c r="F20" i="12" l="1"/>
  <c r="C11" i="12" l="1"/>
  <c r="C17" i="12"/>
  <c r="C19" i="12"/>
  <c r="C16" i="12"/>
  <c r="C15" i="12"/>
  <c r="C14" i="12"/>
  <c r="C8" i="12"/>
  <c r="C9" i="12"/>
  <c r="C10" i="12"/>
  <c r="C7" i="12"/>
  <c r="C20" i="12" l="1"/>
  <c r="F20" i="10" l="1"/>
  <c r="F23" i="10" s="1"/>
  <c r="D20" i="10"/>
  <c r="D23" i="10" s="1"/>
  <c r="D13" i="8"/>
  <c r="E13" i="8"/>
  <c r="F13" i="8"/>
  <c r="G13" i="8"/>
  <c r="I13" i="8"/>
  <c r="J13" i="8"/>
  <c r="C13" i="8"/>
  <c r="T38" i="19" l="1"/>
  <c r="T37" i="19"/>
  <c r="S36" i="19"/>
  <c r="R36" i="19"/>
  <c r="Q36" i="19"/>
  <c r="P36" i="19"/>
  <c r="O36" i="19"/>
  <c r="N36" i="19"/>
  <c r="M36" i="19"/>
  <c r="T35" i="19"/>
  <c r="T34" i="19"/>
  <c r="T33" i="19"/>
  <c r="T32" i="19"/>
  <c r="T31" i="19"/>
  <c r="S30" i="19"/>
  <c r="R30" i="19"/>
  <c r="Q30" i="19"/>
  <c r="P30" i="19"/>
  <c r="O30" i="19"/>
  <c r="N30" i="19"/>
  <c r="M30" i="19"/>
  <c r="S29" i="19"/>
  <c r="S39" i="19" s="1"/>
  <c r="R29" i="19"/>
  <c r="R39" i="19" s="1"/>
  <c r="Q29" i="19"/>
  <c r="Q39" i="19" s="1"/>
  <c r="P29" i="19"/>
  <c r="P39" i="19" s="1"/>
  <c r="O29" i="19"/>
  <c r="O39" i="19" s="1"/>
  <c r="N29" i="19"/>
  <c r="N39" i="19" s="1"/>
  <c r="M29" i="19"/>
  <c r="M39" i="19" s="1"/>
  <c r="T28" i="19"/>
  <c r="T27" i="19"/>
  <c r="S26" i="19"/>
  <c r="R26" i="19"/>
  <c r="Q26" i="19"/>
  <c r="P26" i="19"/>
  <c r="O26" i="19"/>
  <c r="N26" i="19"/>
  <c r="M26" i="19"/>
  <c r="T25" i="19"/>
  <c r="T24" i="19"/>
  <c r="T23" i="19"/>
  <c r="T22" i="19"/>
  <c r="S21" i="19"/>
  <c r="R21" i="19"/>
  <c r="Q21" i="19"/>
  <c r="P21" i="19"/>
  <c r="O21" i="19"/>
  <c r="N21" i="19"/>
  <c r="M21" i="19"/>
  <c r="T20" i="19"/>
  <c r="T19" i="19"/>
  <c r="T18" i="19"/>
  <c r="S17" i="19"/>
  <c r="R17" i="19"/>
  <c r="Q17" i="19"/>
  <c r="P17" i="19"/>
  <c r="T17" i="19" s="1"/>
  <c r="O17" i="19"/>
  <c r="N17" i="19"/>
  <c r="M17" i="19"/>
  <c r="T16" i="19"/>
  <c r="T15" i="19"/>
  <c r="T14" i="19"/>
  <c r="T13" i="19"/>
  <c r="S12" i="19"/>
  <c r="R12" i="19"/>
  <c r="Q12" i="19"/>
  <c r="P12" i="19"/>
  <c r="O12" i="19"/>
  <c r="N12" i="19"/>
  <c r="M12" i="19"/>
  <c r="T11" i="19"/>
  <c r="T10" i="19"/>
  <c r="T9" i="19"/>
  <c r="T8" i="19"/>
  <c r="S7" i="19"/>
  <c r="S6" i="19" s="1"/>
  <c r="S5" i="19" s="1"/>
  <c r="R7" i="19"/>
  <c r="R6" i="19" s="1"/>
  <c r="R5" i="19" s="1"/>
  <c r="Q7" i="19"/>
  <c r="P7" i="19"/>
  <c r="O7" i="19"/>
  <c r="O6" i="19" s="1"/>
  <c r="O5" i="19" s="1"/>
  <c r="N7" i="19"/>
  <c r="N6" i="19" s="1"/>
  <c r="N5" i="19" s="1"/>
  <c r="M7" i="19"/>
  <c r="Q6" i="19"/>
  <c r="M6" i="19"/>
  <c r="C10" i="18"/>
  <c r="H9" i="17"/>
  <c r="F9" i="17"/>
  <c r="E9" i="17"/>
  <c r="D9" i="17"/>
  <c r="G8" i="17"/>
  <c r="G7" i="17"/>
  <c r="G6" i="17"/>
  <c r="G5" i="17"/>
  <c r="E16" i="16"/>
  <c r="E12" i="16"/>
  <c r="E8" i="16"/>
  <c r="H35" i="15"/>
  <c r="G34" i="15"/>
  <c r="G17" i="15"/>
  <c r="G35" i="15" s="1"/>
  <c r="G10" i="14"/>
  <c r="F10" i="14"/>
  <c r="E10" i="14"/>
  <c r="D10" i="14"/>
  <c r="C10" i="14"/>
  <c r="L20" i="12"/>
  <c r="K20" i="12"/>
  <c r="J20" i="12"/>
  <c r="I20" i="12"/>
  <c r="H20" i="12"/>
  <c r="G20" i="12"/>
  <c r="E20" i="12"/>
  <c r="D20" i="12"/>
  <c r="G37" i="11"/>
  <c r="F37" i="11"/>
  <c r="C37" i="11"/>
  <c r="B37" i="11"/>
  <c r="G34" i="11"/>
  <c r="F34" i="11"/>
  <c r="C34" i="11"/>
  <c r="B34" i="11"/>
  <c r="G28" i="11"/>
  <c r="F28" i="11"/>
  <c r="C28" i="11"/>
  <c r="B28" i="11"/>
  <c r="G20" i="11"/>
  <c r="G38" i="11" s="1"/>
  <c r="F20" i="11"/>
  <c r="F38" i="11" s="1"/>
  <c r="C20" i="11"/>
  <c r="C38" i="11" s="1"/>
  <c r="B20" i="11"/>
  <c r="B38" i="11" s="1"/>
  <c r="G11" i="11"/>
  <c r="F11" i="11"/>
  <c r="C11" i="11"/>
  <c r="B11" i="11"/>
  <c r="H21" i="10"/>
  <c r="H20" i="10" s="1"/>
  <c r="H23" i="10" s="1"/>
  <c r="H21" i="9"/>
  <c r="C21" i="9"/>
  <c r="G20" i="9"/>
  <c r="J20" i="9" s="1"/>
  <c r="G19" i="9"/>
  <c r="J19" i="9" s="1"/>
  <c r="G18" i="9"/>
  <c r="J18" i="9" s="1"/>
  <c r="G17" i="9"/>
  <c r="J17" i="9" s="1"/>
  <c r="G16" i="9"/>
  <c r="J16" i="9" s="1"/>
  <c r="G15" i="9"/>
  <c r="J15" i="9" s="1"/>
  <c r="G14" i="9"/>
  <c r="J14" i="9" s="1"/>
  <c r="G13" i="9"/>
  <c r="J13" i="9" s="1"/>
  <c r="G12" i="9"/>
  <c r="J12" i="9" s="1"/>
  <c r="G11" i="9"/>
  <c r="I10" i="9"/>
  <c r="G10" i="9"/>
  <c r="J10" i="9" s="1"/>
  <c r="G9" i="9"/>
  <c r="G8" i="9"/>
  <c r="J8" i="9" s="1"/>
  <c r="G7" i="9"/>
  <c r="G6" i="9"/>
  <c r="J6" i="9" s="1"/>
  <c r="G5" i="9"/>
  <c r="J5" i="9" s="1"/>
  <c r="K32" i="8"/>
  <c r="J32" i="8"/>
  <c r="I32" i="8"/>
  <c r="C32" i="8"/>
  <c r="D49" i="7"/>
  <c r="R48" i="7"/>
  <c r="R47" i="7"/>
  <c r="R46" i="7"/>
  <c r="R45" i="7"/>
  <c r="R44" i="7"/>
  <c r="R43" i="7"/>
  <c r="P42" i="7"/>
  <c r="N42" i="7"/>
  <c r="L42" i="7"/>
  <c r="J42" i="7"/>
  <c r="H42" i="7"/>
  <c r="F42" i="7"/>
  <c r="D42" i="7"/>
  <c r="R41" i="7"/>
  <c r="R40" i="7"/>
  <c r="R39" i="7"/>
  <c r="R38" i="7"/>
  <c r="R37" i="7"/>
  <c r="R36" i="7"/>
  <c r="R35" i="7"/>
  <c r="R34" i="7"/>
  <c r="R33" i="7"/>
  <c r="P32" i="7"/>
  <c r="P49" i="7" s="1"/>
  <c r="N32" i="7"/>
  <c r="N49" i="7" s="1"/>
  <c r="L32" i="7"/>
  <c r="L49" i="7" s="1"/>
  <c r="J32" i="7"/>
  <c r="J49" i="7" s="1"/>
  <c r="H32" i="7"/>
  <c r="H49" i="7" s="1"/>
  <c r="F32" i="7"/>
  <c r="F49" i="7" s="1"/>
  <c r="D32" i="7"/>
  <c r="J25" i="7"/>
  <c r="P25" i="7" s="1"/>
  <c r="J24" i="7"/>
  <c r="P24" i="7" s="1"/>
  <c r="J23" i="7"/>
  <c r="P23" i="7" s="1"/>
  <c r="J22" i="7"/>
  <c r="P22" i="7" s="1"/>
  <c r="J21" i="7"/>
  <c r="P21" i="7" s="1"/>
  <c r="J20" i="7"/>
  <c r="P20" i="7" s="1"/>
  <c r="N19" i="7"/>
  <c r="L19" i="7"/>
  <c r="H19" i="7"/>
  <c r="F19" i="7"/>
  <c r="D19" i="7"/>
  <c r="J19" i="7" s="1"/>
  <c r="J18" i="7"/>
  <c r="P18" i="7" s="1"/>
  <c r="J17" i="7"/>
  <c r="P17" i="7" s="1"/>
  <c r="J16" i="7"/>
  <c r="P16" i="7" s="1"/>
  <c r="P15" i="7"/>
  <c r="J15" i="7"/>
  <c r="J14" i="7"/>
  <c r="P14" i="7" s="1"/>
  <c r="J13" i="7"/>
  <c r="P13" i="7" s="1"/>
  <c r="J12" i="7"/>
  <c r="P12" i="7" s="1"/>
  <c r="J11" i="7"/>
  <c r="P11" i="7" s="1"/>
  <c r="J10" i="7"/>
  <c r="P10" i="7" s="1"/>
  <c r="N9" i="7"/>
  <c r="L9" i="7"/>
  <c r="H9" i="7"/>
  <c r="H26" i="7" s="1"/>
  <c r="F9" i="7"/>
  <c r="F26" i="7" s="1"/>
  <c r="D9" i="7"/>
  <c r="P19" i="7" l="1"/>
  <c r="I11" i="9"/>
  <c r="J11" i="9"/>
  <c r="I15" i="9"/>
  <c r="I19" i="9"/>
  <c r="T12" i="19"/>
  <c r="L26" i="7"/>
  <c r="I6" i="9"/>
  <c r="I9" i="9"/>
  <c r="J9" i="9"/>
  <c r="G9" i="17"/>
  <c r="T7" i="19"/>
  <c r="T26" i="19"/>
  <c r="T30" i="19"/>
  <c r="R42" i="7"/>
  <c r="I8" i="9"/>
  <c r="I13" i="9"/>
  <c r="I17" i="9"/>
  <c r="D26" i="7"/>
  <c r="J26" i="7" s="1"/>
  <c r="P26" i="7" s="1"/>
  <c r="N26" i="7"/>
  <c r="I7" i="9"/>
  <c r="J7" i="9"/>
  <c r="I12" i="9"/>
  <c r="I14" i="9"/>
  <c r="I16" i="9"/>
  <c r="I18" i="9"/>
  <c r="I20" i="9"/>
  <c r="P6" i="19"/>
  <c r="T21" i="19"/>
  <c r="Q5" i="19"/>
  <c r="T36" i="19"/>
  <c r="G21" i="9"/>
  <c r="J21" i="9" s="1"/>
  <c r="I5" i="9"/>
  <c r="R49" i="7"/>
  <c r="T39" i="19"/>
  <c r="E17" i="16"/>
  <c r="E18" i="16" s="1"/>
  <c r="M5" i="19"/>
  <c r="T29" i="19"/>
  <c r="R32" i="7"/>
  <c r="J9" i="7"/>
  <c r="P9" i="7" s="1"/>
  <c r="T6" i="19" l="1"/>
  <c r="P5" i="19"/>
  <c r="T5" i="19"/>
</calcChain>
</file>

<file path=xl/comments1.xml><?xml version="1.0" encoding="utf-8"?>
<comments xmlns="http://schemas.openxmlformats.org/spreadsheetml/2006/main">
  <authors>
    <author>z</author>
  </authors>
  <commentLis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>全て、正数で入力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5,228千円
29年4月5日（28年度出納整理期間に積み立てのため、調書では対象外の時期となる。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伊藤 大二郎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簡保含む</t>
        </r>
      </text>
    </comment>
    <comment ref="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三重県市町村振興協会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一般廃棄物等含む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(新)緊急防災含む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(旧)緊急防災＋全国防災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財源対策債＋臨時税収補填債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出資債</t>
        </r>
      </text>
    </comment>
  </commentList>
</comments>
</file>

<file path=xl/sharedStrings.xml><?xml version="1.0" encoding="utf-8"?>
<sst xmlns="http://schemas.openxmlformats.org/spreadsheetml/2006/main" count="469" uniqueCount="337">
  <si>
    <t>金額</t>
    <rPh sb="0" eb="2">
      <t>キンガク</t>
    </rPh>
    <phoneticPr fontId="3"/>
  </si>
  <si>
    <t>その他</t>
    <rPh sb="2" eb="3">
      <t>タ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</si>
  <si>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</si>
  <si>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</si>
  <si>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</si>
  <si>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</si>
  <si>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減債基金</t>
    <rPh sb="0" eb="2">
      <t>ゲンサイ</t>
    </rPh>
    <rPh sb="2" eb="4">
      <t>キキン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</si>
  <si>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</si>
  <si>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</si>
  <si>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</si>
  <si>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</si>
  <si>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</si>
  <si>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</si>
  <si>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</si>
  <si>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</si>
  <si>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</si>
  <si>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</si>
  <si>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</si>
  <si>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</si>
  <si>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</si>
  <si>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</si>
  <si>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</si>
  <si>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</si>
  <si>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</si>
  <si>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</si>
  <si>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</si>
  <si>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</si>
  <si>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</si>
  <si>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</si>
  <si>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</si>
  <si>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</si>
  <si>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</si>
  <si>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</si>
  <si>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</si>
  <si>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</si>
  <si>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</si>
  <si>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</si>
  <si>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</si>
  <si>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</si>
  <si>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6"/>
  </si>
  <si>
    <t>附属明細書</t>
    <rPh sb="0" eb="2">
      <t>フゾク</t>
    </rPh>
    <rPh sb="2" eb="5">
      <t>メイサイショ</t>
    </rPh>
    <phoneticPr fontId="16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</si>
  <si>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6"/>
  </si>
  <si>
    <t>（１）資産項目の明細</t>
    <rPh sb="3" eb="5">
      <t>シサン</t>
    </rPh>
    <rPh sb="5" eb="7">
      <t>コウモク</t>
    </rPh>
    <rPh sb="8" eb="10">
      <t>メイサイ</t>
    </rPh>
    <phoneticPr fontId="16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</si>
  <si>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6"/>
  </si>
  <si>
    <t>区分</t>
    <rPh sb="0" eb="2">
      <t>クブン</t>
    </rPh>
    <phoneticPr fontId="16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</si>
  <si>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</si>
  <si>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</si>
  <si>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</si>
  <si>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</si>
  <si>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</si>
  <si>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</si>
  <si>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6"/>
  </si>
  <si>
    <t xml:space="preserve"> 事業用資産</t>
    <rPh sb="1" eb="4">
      <t>ジギョウヨウ</t>
    </rPh>
    <rPh sb="4" eb="6">
      <t>シサン</t>
    </rPh>
    <phoneticPr fontId="16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</si>
  <si>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</si>
  <si>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6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</si>
  <si>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</si>
  <si>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</si>
  <si>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6"/>
  </si>
  <si>
    <t>　　浮標等</t>
    <rPh sb="2" eb="4">
      <t>フヒョウ</t>
    </rPh>
    <rPh sb="4" eb="5">
      <t>ナド</t>
    </rPh>
    <phoneticPr fontId="16"/>
  </si>
  <si>
    <t>　　航空機</t>
    <rPh sb="2" eb="5">
      <t>コウクウキ</t>
    </rPh>
    <phoneticPr fontId="16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</si>
  <si>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</si>
  <si>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6"/>
  </si>
  <si>
    <t xml:space="preserve"> インフラ資産</t>
    <rPh sb="5" eb="7">
      <t>シサン</t>
    </rPh>
    <phoneticPr fontId="16"/>
  </si>
  <si>
    <t>　　土地</t>
    <rPh sb="2" eb="4">
      <t>トチ</t>
    </rPh>
    <phoneticPr fontId="3"/>
  </si>
  <si>
    <t>　　建物</t>
    <rPh sb="2" eb="4">
      <t>タテモノ</t>
    </rPh>
    <phoneticPr fontId="16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</si>
  <si>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</si>
  <si>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</si>
  <si>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6"/>
  </si>
  <si>
    <t>福祉</t>
    <rPh sb="0" eb="2">
      <t>フクシ</t>
    </rPh>
    <phoneticPr fontId="16"/>
  </si>
  <si>
    <t>環境衛生</t>
    <rPh sb="0" eb="2">
      <t>カンキョウ</t>
    </rPh>
    <rPh sb="2" eb="4">
      <t>エイセイ</t>
    </rPh>
    <phoneticPr fontId="16"/>
  </si>
  <si>
    <t>産業振興</t>
    <rPh sb="0" eb="2">
      <t>サンギョウ</t>
    </rPh>
    <rPh sb="2" eb="4">
      <t>シンコウ</t>
    </rPh>
    <phoneticPr fontId="16"/>
  </si>
  <si>
    <t>消防</t>
    <rPh sb="0" eb="2">
      <t>ショウボウ</t>
    </rPh>
    <phoneticPr fontId="16"/>
  </si>
  <si>
    <t>総務</t>
    <rPh sb="0" eb="2">
      <t>ソウム</t>
    </rPh>
    <phoneticPr fontId="16"/>
  </si>
  <si>
    <t>合計</t>
    <rPh sb="0" eb="2">
      <t>ゴウケイ</t>
    </rPh>
    <phoneticPr fontId="16"/>
  </si>
  <si>
    <t>③投資及び出資金の明細</t>
    <phoneticPr fontId="16"/>
  </si>
  <si>
    <t>市場価格のあるもの</t>
    <rPh sb="0" eb="2">
      <t>シジョウ</t>
    </rPh>
    <rPh sb="2" eb="4">
      <t>カカク</t>
    </rPh>
    <phoneticPr fontId="16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</si>
  <si>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</si>
  <si>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</si>
  <si>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 xml:space="preserve">
時価単価
（B）</t>
    <rPh sb="1" eb="3">
      <t>ジカ</t>
    </rPh>
    <rPh sb="3" eb="5">
      <t>タンカ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</si>
  <si>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</si>
  <si>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 xml:space="preserve">
取得単価
（D)</t>
    <rPh sb="1" eb="3">
      <t>シュトク</t>
    </rPh>
    <rPh sb="3" eb="5">
      <t>タンカ</t>
    </rPh>
    <phoneticPr fontId="3"/>
  </si>
  <si>
    <t>取得原価
（A）×（D)
（E)</t>
    <rPh sb="0" eb="2">
      <t>シュトク</t>
    </rPh>
    <rPh sb="2" eb="4">
      <t>ゲンカ</t>
    </rPh>
    <phoneticPr fontId="16"/>
  </si>
  <si>
    <t>評価差額
（C）－（E)
（F)</t>
    <rPh sb="0" eb="2">
      <t>ヒョウカ</t>
    </rPh>
    <rPh sb="2" eb="4">
      <t>サガク</t>
    </rPh>
    <phoneticPr fontId="16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</si>
  <si>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6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</si>
  <si>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</si>
  <si>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</si>
  <si>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</si>
  <si>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</si>
  <si>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</si>
  <si>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</si>
  <si>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</si>
  <si>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6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</si>
  <si>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6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</si>
  <si>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</si>
  <si>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6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</si>
  <si>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6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</si>
  <si>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</si>
  <si>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</si>
  <si>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</si>
  <si>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④基金の明細</t>
    <phoneticPr fontId="16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</si>
  <si>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</si>
  <si>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</si>
  <si>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6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</si>
  <si>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6"/>
  </si>
  <si>
    <t>地方公営事業</t>
    <rPh sb="0" eb="2">
      <t>チホウ</t>
    </rPh>
    <rPh sb="2" eb="4">
      <t>コウエイ</t>
    </rPh>
    <rPh sb="4" eb="6">
      <t>ジギョウ</t>
    </rPh>
    <phoneticPr fontId="16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</si>
  <si>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</si>
  <si>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6"/>
  </si>
  <si>
    <t>地方三公社</t>
    <rPh sb="0" eb="2">
      <t>チホウ</t>
    </rPh>
    <rPh sb="2" eb="5">
      <t>サンコウシャ</t>
    </rPh>
    <phoneticPr fontId="16"/>
  </si>
  <si>
    <t>第三セクター等</t>
    <rPh sb="0" eb="1">
      <t>ダイ</t>
    </rPh>
    <rPh sb="1" eb="2">
      <t>サン</t>
    </rPh>
    <rPh sb="6" eb="7">
      <t>ナド</t>
    </rPh>
    <phoneticPr fontId="16"/>
  </si>
  <si>
    <t>その他の貸付金</t>
    <rPh sb="2" eb="3">
      <t>タ</t>
    </rPh>
    <rPh sb="4" eb="7">
      <t>カシツケキン</t>
    </rPh>
    <phoneticPr fontId="16"/>
  </si>
  <si>
    <t>⑤貸付金の明細</t>
    <phoneticPr fontId="16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</si>
  <si>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6"/>
  </si>
  <si>
    <t>⑦未収金の明細</t>
    <rPh sb="1" eb="4">
      <t>ミシュウキン</t>
    </rPh>
    <rPh sb="5" eb="7">
      <t>メイサイ</t>
    </rPh>
    <phoneticPr fontId="1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</si>
  <si>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</si>
  <si>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</si>
  <si>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</si>
  <si>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3"/>
  </si>
  <si>
    <t>小計</t>
    <rPh sb="0" eb="2">
      <t>ショウケイ</t>
    </rPh>
    <phoneticPr fontId="16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</si>
  <si>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</si>
  <si>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6"/>
  </si>
  <si>
    <t>その他の未収金</t>
    <rPh sb="2" eb="3">
      <t>タ</t>
    </rPh>
    <rPh sb="4" eb="7">
      <t>ミシュウキン</t>
    </rPh>
    <phoneticPr fontId="16"/>
  </si>
  <si>
    <t>　　使用料・手数料</t>
    <rPh sb="2" eb="5">
      <t>シヨウリョウ</t>
    </rPh>
    <rPh sb="6" eb="9">
      <t>テスウリョウ</t>
    </rPh>
    <phoneticPr fontId="16"/>
  </si>
  <si>
    <t>（２）負債項目の明細</t>
    <rPh sb="3" eb="5">
      <t>フサイ</t>
    </rPh>
    <rPh sb="5" eb="7">
      <t>コウモク</t>
    </rPh>
    <rPh sb="8" eb="10">
      <t>メイサイ</t>
    </rPh>
    <phoneticPr fontId="16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</si>
  <si>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6"/>
  </si>
  <si>
    <t>地方債残高</t>
    <rPh sb="0" eb="3">
      <t>チホウサイ</t>
    </rPh>
    <rPh sb="3" eb="5">
      <t>ザンダカ</t>
    </rPh>
    <phoneticPr fontId="28"/>
  </si>
  <si>
    <t>政府資金</t>
    <rPh sb="0" eb="2">
      <t>セイフ</t>
    </rPh>
    <rPh sb="2" eb="4">
      <t>シキン</t>
    </rPh>
    <phoneticPr fontId="28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</si>
  <si>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8"/>
  </si>
  <si>
    <t>市中銀行</t>
    <rPh sb="0" eb="2">
      <t>シチュウ</t>
    </rPh>
    <rPh sb="2" eb="4">
      <t>ギンコウ</t>
    </rPh>
    <phoneticPr fontId="28"/>
  </si>
  <si>
    <t>その他の
金融機関</t>
    <rPh sb="2" eb="3">
      <t>タ</t>
    </rPh>
    <rPh sb="5" eb="7">
      <t>キンユウ</t>
    </rPh>
    <rPh sb="7" eb="9">
      <t>キカン</t>
    </rPh>
    <phoneticPr fontId="28"/>
  </si>
  <si>
    <t>市場公募債</t>
    <rPh sb="0" eb="2">
      <t>シジョウ</t>
    </rPh>
    <rPh sb="2" eb="5">
      <t>コウボサイ</t>
    </rPh>
    <phoneticPr fontId="28"/>
  </si>
  <si>
    <t>その他</t>
    <rPh sb="2" eb="3">
      <t>タ</t>
    </rPh>
    <phoneticPr fontId="28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</si>
  <si>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</si>
  <si>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</si>
  <si>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</si>
  <si>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6"/>
  </si>
  <si>
    <t>　　一般公共事業</t>
    <rPh sb="2" eb="4">
      <t>イッパン</t>
    </rPh>
    <rPh sb="4" eb="6">
      <t>コウキョウ</t>
    </rPh>
    <rPh sb="6" eb="8">
      <t>ジギョウ</t>
    </rPh>
    <phoneticPr fontId="16"/>
  </si>
  <si>
    <t>　　公営住宅建設</t>
    <rPh sb="2" eb="4">
      <t>コウエイ</t>
    </rPh>
    <rPh sb="4" eb="6">
      <t>ジュウタク</t>
    </rPh>
    <rPh sb="6" eb="8">
      <t>ケンセツ</t>
    </rPh>
    <phoneticPr fontId="16"/>
  </si>
  <si>
    <t>　　災害復旧</t>
    <rPh sb="2" eb="4">
      <t>サイガイ</t>
    </rPh>
    <rPh sb="4" eb="6">
      <t>フッキュウ</t>
    </rPh>
    <phoneticPr fontId="16"/>
  </si>
  <si>
    <t>　　一般単独事業</t>
    <rPh sb="2" eb="4">
      <t>イッパン</t>
    </rPh>
    <rPh sb="4" eb="6">
      <t>タンドク</t>
    </rPh>
    <rPh sb="6" eb="8">
      <t>ジギョウ</t>
    </rPh>
    <phoneticPr fontId="16"/>
  </si>
  <si>
    <t>　　その他</t>
    <rPh sb="4" eb="5">
      <t>ホカ</t>
    </rPh>
    <phoneticPr fontId="16"/>
  </si>
  <si>
    <t>【特別分】</t>
    <rPh sb="1" eb="3">
      <t>トクベツ</t>
    </rPh>
    <rPh sb="3" eb="4">
      <t>ブン</t>
    </rPh>
    <phoneticPr fontId="16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</si>
  <si>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9"/>
  </si>
  <si>
    <t>　　減税補てん債</t>
    <rPh sb="2" eb="4">
      <t>ゲンゼイ</t>
    </rPh>
    <rPh sb="4" eb="5">
      <t>ホ</t>
    </rPh>
    <rPh sb="7" eb="8">
      <t>サイ</t>
    </rPh>
    <phoneticPr fontId="29"/>
  </si>
  <si>
    <t>　　退職手当債</t>
    <rPh sb="2" eb="4">
      <t>タイショク</t>
    </rPh>
    <rPh sb="4" eb="6">
      <t>テアテ</t>
    </rPh>
    <rPh sb="6" eb="7">
      <t>サイ</t>
    </rPh>
    <phoneticPr fontId="29"/>
  </si>
  <si>
    <t>　　その他</t>
    <rPh sb="4" eb="5">
      <t>タ</t>
    </rPh>
    <phoneticPr fontId="29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</si>
  <si>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</si>
  <si>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8"/>
  </si>
  <si>
    <t>1.5％超
2.0％以下</t>
    <rPh sb="4" eb="5">
      <t>チョウ</t>
    </rPh>
    <rPh sb="10" eb="12">
      <t>イカ</t>
    </rPh>
    <phoneticPr fontId="28"/>
  </si>
  <si>
    <t>2.0％超
2.5％以下</t>
    <rPh sb="4" eb="5">
      <t>チョウ</t>
    </rPh>
    <rPh sb="10" eb="12">
      <t>イカ</t>
    </rPh>
    <phoneticPr fontId="28"/>
  </si>
  <si>
    <t>2.5％超
3.0％以下</t>
    <rPh sb="4" eb="5">
      <t>チョウ</t>
    </rPh>
    <rPh sb="10" eb="12">
      <t>イカ</t>
    </rPh>
    <phoneticPr fontId="28"/>
  </si>
  <si>
    <t>3.0％超
3.5％以下</t>
    <rPh sb="4" eb="5">
      <t>チョウ</t>
    </rPh>
    <rPh sb="10" eb="12">
      <t>イカ</t>
    </rPh>
    <phoneticPr fontId="28"/>
  </si>
  <si>
    <t>3.5％超
4.0％以下</t>
    <rPh sb="4" eb="5">
      <t>チョウ</t>
    </rPh>
    <rPh sb="10" eb="12">
      <t>イカ</t>
    </rPh>
    <phoneticPr fontId="28"/>
  </si>
  <si>
    <t>4.0％超</t>
    <rPh sb="4" eb="5">
      <t>チョウ</t>
    </rPh>
    <phoneticPr fontId="28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</si>
  <si>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8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</si>
  <si>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</si>
  <si>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</si>
  <si>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</si>
  <si>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</si>
  <si>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</si>
  <si>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</si>
  <si>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</si>
  <si>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</si>
  <si>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</si>
  <si>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</si>
  <si>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</si>
  <si>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8"/>
  </si>
  <si>
    <t>契約条項の概要</t>
    <rPh sb="0" eb="2">
      <t>ケイヤク</t>
    </rPh>
    <rPh sb="2" eb="4">
      <t>ジョウコウ</t>
    </rPh>
    <rPh sb="5" eb="7">
      <t>ガイヨウ</t>
    </rPh>
    <phoneticPr fontId="28"/>
  </si>
  <si>
    <t>⑤引当金の明細</t>
    <rPh sb="1" eb="4">
      <t>ヒキアテキン</t>
    </rPh>
    <rPh sb="5" eb="7">
      <t>メイサイ</t>
    </rPh>
    <phoneticPr fontId="16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</si>
  <si>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</si>
  <si>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</si>
  <si>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</si>
  <si>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</si>
  <si>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</si>
  <si>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</si>
  <si>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</si>
  <si>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6"/>
  </si>
  <si>
    <t>（１）補助金等の明細</t>
    <rPh sb="3" eb="7">
      <t>ホジョキンナド</t>
    </rPh>
    <rPh sb="8" eb="10">
      <t>メイサイ</t>
    </rPh>
    <phoneticPr fontId="16"/>
  </si>
  <si>
    <t>名称</t>
    <rPh sb="0" eb="2">
      <t>メイショウ</t>
    </rPh>
    <phoneticPr fontId="16"/>
  </si>
  <si>
    <t>相手先</t>
    <rPh sb="0" eb="3">
      <t>アイテサキ</t>
    </rPh>
    <phoneticPr fontId="16"/>
  </si>
  <si>
    <t>金額</t>
    <rPh sb="0" eb="2">
      <t>キンガク</t>
    </rPh>
    <phoneticPr fontId="16"/>
  </si>
  <si>
    <t>支出目的</t>
    <rPh sb="0" eb="2">
      <t>シシュツ</t>
    </rPh>
    <rPh sb="2" eb="4">
      <t>モクテキ</t>
    </rPh>
    <phoneticPr fontId="16"/>
  </si>
  <si>
    <t>計</t>
    <rPh sb="0" eb="1">
      <t>ケイ</t>
    </rPh>
    <phoneticPr fontId="16"/>
  </si>
  <si>
    <t>その他の補助金等</t>
    <rPh sb="2" eb="3">
      <t>タ</t>
    </rPh>
    <rPh sb="4" eb="7">
      <t>ホジョキン</t>
    </rPh>
    <rPh sb="7" eb="8">
      <t>ナド</t>
    </rPh>
    <phoneticPr fontId="16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</si>
  <si>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6"/>
  </si>
  <si>
    <t>（１）財源の明細</t>
    <rPh sb="3" eb="5">
      <t>ザイゲン</t>
    </rPh>
    <rPh sb="6" eb="8">
      <t>メイサイ</t>
    </rPh>
    <phoneticPr fontId="16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</si>
  <si>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</si>
  <si>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</si>
  <si>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</si>
  <si>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</si>
  <si>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</si>
  <si>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</si>
  <si>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</si>
  <si>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6"/>
  </si>
  <si>
    <t>経常的
補助金</t>
    <rPh sb="0" eb="3">
      <t>ケイジョウテキ</t>
    </rPh>
    <rPh sb="4" eb="7">
      <t>ホジョキン</t>
    </rPh>
    <phoneticPr fontId="16"/>
  </si>
  <si>
    <t>（２）財源情報の明細</t>
    <rPh sb="3" eb="5">
      <t>ザイゲン</t>
    </rPh>
    <rPh sb="5" eb="7">
      <t>ジョウホウ</t>
    </rPh>
    <rPh sb="8" eb="10">
      <t>メイサイ</t>
    </rPh>
    <phoneticPr fontId="16"/>
  </si>
  <si>
    <t>内訳</t>
    <rPh sb="0" eb="2">
      <t>ウチワケ</t>
    </rPh>
    <phoneticPr fontId="1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</si>
  <si>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6"/>
  </si>
  <si>
    <t>地方債</t>
    <rPh sb="0" eb="3">
      <t>チホウサイ</t>
    </rPh>
    <phoneticPr fontId="16"/>
  </si>
  <si>
    <t>税収等</t>
    <rPh sb="0" eb="3">
      <t>ゼイシュウナド</t>
    </rPh>
    <phoneticPr fontId="16"/>
  </si>
  <si>
    <t>その他</t>
    <rPh sb="2" eb="3">
      <t>ホカ</t>
    </rPh>
    <phoneticPr fontId="16"/>
  </si>
  <si>
    <t>純行政コスト</t>
    <rPh sb="0" eb="1">
      <t>ジュン</t>
    </rPh>
    <rPh sb="1" eb="3">
      <t>ギョウセイ</t>
    </rPh>
    <phoneticPr fontId="16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</si>
  <si>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6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</si>
  <si>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</si>
  <si>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6"/>
  </si>
  <si>
    <t>（１）資金の明細</t>
    <rPh sb="3" eb="5">
      <t>シキン</t>
    </rPh>
    <rPh sb="6" eb="8">
      <t>メイサイ</t>
    </rPh>
    <phoneticPr fontId="16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</si>
  <si>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</si>
  <si>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</si>
  <si>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短期投資</t>
    <rPh sb="0" eb="2">
      <t>タンキ</t>
    </rPh>
    <rPh sb="2" eb="4">
      <t>トウシ</t>
    </rPh>
    <phoneticPr fontId="3"/>
  </si>
  <si>
    <t>教育</t>
    <rPh sb="0" eb="2">
      <t>キョウイク</t>
    </rPh>
    <phoneticPr fontId="3"/>
  </si>
  <si>
    <t>福祉</t>
    <rPh sb="0" eb="2">
      <t>フクシ</t>
    </rPh>
    <phoneticPr fontId="3"/>
  </si>
  <si>
    <t>環境衛生</t>
    <rPh sb="0" eb="2">
      <t>カンキョウ</t>
    </rPh>
    <rPh sb="2" eb="4">
      <t>エイセイ</t>
    </rPh>
    <phoneticPr fontId="3"/>
  </si>
  <si>
    <t>産業振興</t>
    <rPh sb="0" eb="2">
      <t>サンギョウ</t>
    </rPh>
    <rPh sb="2" eb="4">
      <t>シンコウ</t>
    </rPh>
    <phoneticPr fontId="3"/>
  </si>
  <si>
    <t>消防</t>
    <rPh sb="0" eb="2">
      <t>ショウボウ</t>
    </rPh>
    <phoneticPr fontId="3"/>
  </si>
  <si>
    <t>総務</t>
    <rPh sb="0" eb="2">
      <t>ソウム</t>
    </rPh>
    <phoneticPr fontId="3"/>
  </si>
  <si>
    <t>経常費用</t>
    <phoneticPr fontId="3"/>
  </si>
  <si>
    <t>業務費用</t>
    <phoneticPr fontId="3"/>
  </si>
  <si>
    <t>その他</t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</si>
  <si>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6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</si>
  <si>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6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</si>
  <si>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6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</si>
  <si>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6"/>
  </si>
  <si>
    <t>水道事業会計</t>
  </si>
  <si>
    <t>三重県信用保証協会出捐金</t>
    <rPh sb="0" eb="3">
      <t>ミエケン</t>
    </rPh>
    <rPh sb="3" eb="5">
      <t>シンヨウ</t>
    </rPh>
    <rPh sb="5" eb="7">
      <t>ホショウ</t>
    </rPh>
    <rPh sb="7" eb="9">
      <t>キョウカイ</t>
    </rPh>
    <rPh sb="9" eb="11">
      <t>シュツエン</t>
    </rPh>
    <rPh sb="11" eb="12">
      <t>キン</t>
    </rPh>
    <phoneticPr fontId="4"/>
  </si>
  <si>
    <t>（公財）三重県北勢地域地場産業振興センター出捐金</t>
    <rPh sb="1" eb="2">
      <t>オオヤケ</t>
    </rPh>
    <rPh sb="2" eb="3">
      <t>ザイ</t>
    </rPh>
    <rPh sb="4" eb="7">
      <t>ミエケン</t>
    </rPh>
    <rPh sb="7" eb="9">
      <t>ホクセイ</t>
    </rPh>
    <rPh sb="9" eb="11">
      <t>チイキ</t>
    </rPh>
    <rPh sb="11" eb="13">
      <t>ジバ</t>
    </rPh>
    <rPh sb="13" eb="15">
      <t>サンギョウ</t>
    </rPh>
    <rPh sb="15" eb="17">
      <t>シンコウ</t>
    </rPh>
    <rPh sb="21" eb="23">
      <t>シュツエン</t>
    </rPh>
    <rPh sb="23" eb="24">
      <t>キン</t>
    </rPh>
    <phoneticPr fontId="4"/>
  </si>
  <si>
    <t>（公社）三重県緑化推進協会出捐金</t>
    <rPh sb="1" eb="3">
      <t>コウシャ</t>
    </rPh>
    <rPh sb="4" eb="7">
      <t>ミエケン</t>
    </rPh>
    <rPh sb="7" eb="9">
      <t>リョッカ</t>
    </rPh>
    <rPh sb="9" eb="11">
      <t>スイシン</t>
    </rPh>
    <rPh sb="11" eb="13">
      <t>キョウカイ</t>
    </rPh>
    <rPh sb="13" eb="16">
      <t>シュツエンキン</t>
    </rPh>
    <phoneticPr fontId="4"/>
  </si>
  <si>
    <t>（公財)三重県国際交流財団出捐金</t>
    <rPh sb="1" eb="2">
      <t>オオヤケ</t>
    </rPh>
    <rPh sb="2" eb="3">
      <t>ザイ</t>
    </rPh>
    <rPh sb="4" eb="7">
      <t>ミエケン</t>
    </rPh>
    <rPh sb="7" eb="9">
      <t>コクサイ</t>
    </rPh>
    <rPh sb="9" eb="11">
      <t>コウリュウ</t>
    </rPh>
    <rPh sb="11" eb="13">
      <t>ザイダン</t>
    </rPh>
    <rPh sb="13" eb="15">
      <t>シュツエン</t>
    </rPh>
    <rPh sb="15" eb="16">
      <t>キン</t>
    </rPh>
    <phoneticPr fontId="4"/>
  </si>
  <si>
    <t>（公財）三重県農林水産支援センター出捐金</t>
    <rPh sb="1" eb="2">
      <t>オオヤケ</t>
    </rPh>
    <rPh sb="2" eb="3">
      <t>ザイ</t>
    </rPh>
    <rPh sb="4" eb="7">
      <t>ミエケン</t>
    </rPh>
    <rPh sb="7" eb="9">
      <t>ノウリン</t>
    </rPh>
    <rPh sb="9" eb="11">
      <t>スイサン</t>
    </rPh>
    <rPh sb="11" eb="13">
      <t>シエン</t>
    </rPh>
    <rPh sb="17" eb="19">
      <t>シュツエン</t>
    </rPh>
    <rPh sb="19" eb="20">
      <t>キン</t>
    </rPh>
    <phoneticPr fontId="4"/>
  </si>
  <si>
    <t>（一財）砂防フロンティア整備推進機構出捐金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rPh sb="18" eb="21">
      <t>シュツエンキン</t>
    </rPh>
    <phoneticPr fontId="4"/>
  </si>
  <si>
    <t>（公財）暴力追放三重県民センター出捐金</t>
    <rPh sb="1" eb="2">
      <t>オオヤケ</t>
    </rPh>
    <rPh sb="2" eb="3">
      <t>ザイ</t>
    </rPh>
    <rPh sb="4" eb="6">
      <t>ボウリョク</t>
    </rPh>
    <rPh sb="6" eb="8">
      <t>ツイホウ</t>
    </rPh>
    <rPh sb="8" eb="12">
      <t>ミエケンミン</t>
    </rPh>
    <rPh sb="16" eb="18">
      <t>シュツエン</t>
    </rPh>
    <rPh sb="18" eb="19">
      <t>キン</t>
    </rPh>
    <phoneticPr fontId="4"/>
  </si>
  <si>
    <t>三重県農業信用基金協会出資金</t>
    <rPh sb="0" eb="3">
      <t>ミエケン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3">
      <t>シュッシ</t>
    </rPh>
    <rPh sb="13" eb="14">
      <t>キン</t>
    </rPh>
    <phoneticPr fontId="4"/>
  </si>
  <si>
    <t>（公社）三重県青果物価格安定基金協会出資金</t>
    <rPh sb="1" eb="3">
      <t>コウシャ</t>
    </rPh>
    <rPh sb="4" eb="7">
      <t>ミエケン</t>
    </rPh>
    <rPh sb="7" eb="9">
      <t>セイカ</t>
    </rPh>
    <rPh sb="9" eb="10">
      <t>ブツ</t>
    </rPh>
    <rPh sb="10" eb="12">
      <t>カカク</t>
    </rPh>
    <rPh sb="12" eb="14">
      <t>アンテイ</t>
    </rPh>
    <rPh sb="14" eb="16">
      <t>キキン</t>
    </rPh>
    <rPh sb="16" eb="18">
      <t>キョウカイ</t>
    </rPh>
    <rPh sb="18" eb="21">
      <t>シュッシキン</t>
    </rPh>
    <phoneticPr fontId="4"/>
  </si>
  <si>
    <t>三重県三重郡土地開発公社出資金</t>
    <rPh sb="0" eb="3">
      <t>ミエケン</t>
    </rPh>
    <rPh sb="3" eb="5">
      <t>ミエ</t>
    </rPh>
    <rPh sb="5" eb="6">
      <t>グン</t>
    </rPh>
    <rPh sb="6" eb="8">
      <t>トチ</t>
    </rPh>
    <rPh sb="8" eb="10">
      <t>カイハツ</t>
    </rPh>
    <rPh sb="10" eb="12">
      <t>コウシャ</t>
    </rPh>
    <rPh sb="12" eb="14">
      <t>シュッシ</t>
    </rPh>
    <rPh sb="14" eb="15">
      <t>キン</t>
    </rPh>
    <phoneticPr fontId="4"/>
  </si>
  <si>
    <t>（一財）三重県環境保全事業団出捐金</t>
    <rPh sb="1" eb="2">
      <t>イチ</t>
    </rPh>
    <rPh sb="2" eb="3">
      <t>ザイ</t>
    </rPh>
    <rPh sb="4" eb="7">
      <t>ミエケン</t>
    </rPh>
    <rPh sb="7" eb="9">
      <t>カンキョウ</t>
    </rPh>
    <rPh sb="9" eb="11">
      <t>ホゼン</t>
    </rPh>
    <rPh sb="11" eb="14">
      <t>ジギョウダン</t>
    </rPh>
    <rPh sb="14" eb="17">
      <t>シュツエンキン</t>
    </rPh>
    <phoneticPr fontId="4"/>
  </si>
  <si>
    <t>（公財）三重県建設技術センター出捐金</t>
    <rPh sb="4" eb="7">
      <t>ミエケン</t>
    </rPh>
    <rPh sb="7" eb="9">
      <t>ケンセツ</t>
    </rPh>
    <rPh sb="9" eb="11">
      <t>ギジュツ</t>
    </rPh>
    <rPh sb="15" eb="18">
      <t>シュツエンキン</t>
    </rPh>
    <phoneticPr fontId="4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</si>
  <si>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4"/>
  </si>
  <si>
    <t>（公財）三重県救急医療情報センター出捐金</t>
    <rPh sb="4" eb="7">
      <t>ミエケン</t>
    </rPh>
    <rPh sb="7" eb="9">
      <t>キュウキュウ</t>
    </rPh>
    <rPh sb="9" eb="11">
      <t>イリョウ</t>
    </rPh>
    <rPh sb="11" eb="13">
      <t>ジョウホウ</t>
    </rPh>
    <rPh sb="17" eb="20">
      <t>シュツエンキン</t>
    </rPh>
    <phoneticPr fontId="4"/>
  </si>
  <si>
    <t>（一財）地域活性化センター出捐金</t>
    <rPh sb="4" eb="6">
      <t>チイキ</t>
    </rPh>
    <rPh sb="6" eb="9">
      <t>カッセイカ</t>
    </rPh>
    <rPh sb="13" eb="16">
      <t>シュツエンキン</t>
    </rPh>
    <phoneticPr fontId="4"/>
  </si>
  <si>
    <t>（単位：千円）</t>
    <rPh sb="1" eb="3">
      <t>タンイ</t>
    </rPh>
    <rPh sb="4" eb="6">
      <t>センエン</t>
    </rPh>
    <phoneticPr fontId="16"/>
  </si>
  <si>
    <t>（単位：千円）</t>
    <rPh sb="1" eb="3">
      <t>タンイ</t>
    </rPh>
    <phoneticPr fontId="16"/>
  </si>
  <si>
    <t>（単位：千円）</t>
    <rPh sb="1" eb="3">
      <t>タンイ</t>
    </rPh>
    <phoneticPr fontId="3"/>
  </si>
  <si>
    <t>奨学基金</t>
    <rPh sb="0" eb="2">
      <t>ショウガク</t>
    </rPh>
    <rPh sb="2" eb="4">
      <t>キキン</t>
    </rPh>
    <phoneticPr fontId="4"/>
  </si>
  <si>
    <t>教育基金</t>
    <rPh sb="0" eb="2">
      <t>キョウイク</t>
    </rPh>
    <rPh sb="2" eb="4">
      <t>キキン</t>
    </rPh>
    <phoneticPr fontId="4"/>
  </si>
  <si>
    <t>高額療養費貸付基金</t>
    <rPh sb="0" eb="2">
      <t>コウガク</t>
    </rPh>
    <rPh sb="2" eb="5">
      <t>リョウヨウヒ</t>
    </rPh>
    <rPh sb="5" eb="7">
      <t>カシツケ</t>
    </rPh>
    <rPh sb="7" eb="9">
      <t>キキン</t>
    </rPh>
    <phoneticPr fontId="4"/>
  </si>
  <si>
    <t>ボランティア基金</t>
    <rPh sb="6" eb="8">
      <t>キキン</t>
    </rPh>
    <phoneticPr fontId="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</si>
  <si>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4"/>
  </si>
  <si>
    <t>地域づくり推進基金</t>
    <rPh sb="0" eb="2">
      <t>チイキ</t>
    </rPh>
    <rPh sb="5" eb="7">
      <t>スイシン</t>
    </rPh>
    <rPh sb="7" eb="9">
      <t>キキン</t>
    </rPh>
    <phoneticPr fontId="4"/>
  </si>
  <si>
    <t>ふるさと・水と土保全基金</t>
    <rPh sb="5" eb="6">
      <t>ミズ</t>
    </rPh>
    <rPh sb="7" eb="8">
      <t>ツチ</t>
    </rPh>
    <rPh sb="8" eb="10">
      <t>ホゼン</t>
    </rPh>
    <rPh sb="10" eb="12">
      <t>キキン</t>
    </rPh>
    <phoneticPr fontId="4"/>
  </si>
  <si>
    <t>介護保険高額サービス費貸付基金</t>
    <rPh sb="0" eb="2">
      <t>カイゴ</t>
    </rPh>
    <rPh sb="2" eb="4">
      <t>ホケン</t>
    </rPh>
    <rPh sb="4" eb="6">
      <t>コウガク</t>
    </rPh>
    <rPh sb="10" eb="11">
      <t>ヒ</t>
    </rPh>
    <rPh sb="11" eb="13">
      <t>カシツケ</t>
    </rPh>
    <rPh sb="13" eb="15">
      <t>キキン</t>
    </rPh>
    <phoneticPr fontId="4"/>
  </si>
  <si>
    <t>ふるさと菰野応援基金</t>
    <rPh sb="4" eb="6">
      <t>コモノ</t>
    </rPh>
    <rPh sb="6" eb="8">
      <t>オウエン</t>
    </rPh>
    <rPh sb="8" eb="10">
      <t>キキン</t>
    </rPh>
    <phoneticPr fontId="4"/>
  </si>
  <si>
    <t>交通安全対策事業基金</t>
    <rPh sb="0" eb="2">
      <t>コウツウ</t>
    </rPh>
    <rPh sb="2" eb="4">
      <t>アンゼン</t>
    </rPh>
    <rPh sb="4" eb="6">
      <t>タイサク</t>
    </rPh>
    <rPh sb="6" eb="8">
      <t>ジギョウ</t>
    </rPh>
    <rPh sb="8" eb="10">
      <t>キキン</t>
    </rPh>
    <phoneticPr fontId="4"/>
  </si>
  <si>
    <t>愛のかけはし基金</t>
    <rPh sb="0" eb="1">
      <t>アイ</t>
    </rPh>
    <rPh sb="6" eb="8">
      <t>キキン</t>
    </rPh>
    <phoneticPr fontId="4"/>
  </si>
  <si>
    <t>みえ森と緑の県民税市町交付金基金</t>
    <rPh sb="2" eb="3">
      <t>モリ</t>
    </rPh>
    <rPh sb="4" eb="5">
      <t>ミドリ</t>
    </rPh>
    <rPh sb="6" eb="8">
      <t>ケンミン</t>
    </rPh>
    <rPh sb="8" eb="9">
      <t>ゼイ</t>
    </rPh>
    <rPh sb="9" eb="10">
      <t>シ</t>
    </rPh>
    <rPh sb="10" eb="11">
      <t>マチ</t>
    </rPh>
    <rPh sb="11" eb="14">
      <t>コウフキン</t>
    </rPh>
    <rPh sb="14" eb="16">
      <t>キキン</t>
    </rPh>
    <phoneticPr fontId="4"/>
  </si>
  <si>
    <t>郷土資料保存管理等基金</t>
    <rPh sb="0" eb="2">
      <t>キョウド</t>
    </rPh>
    <rPh sb="2" eb="4">
      <t>シリョウ</t>
    </rPh>
    <rPh sb="4" eb="6">
      <t>ホゾン</t>
    </rPh>
    <rPh sb="6" eb="8">
      <t>カンリ</t>
    </rPh>
    <rPh sb="8" eb="9">
      <t>トウ</t>
    </rPh>
    <rPh sb="9" eb="11">
      <t>キキン</t>
    </rPh>
    <phoneticPr fontId="4"/>
  </si>
  <si>
    <t>個人町民税</t>
    <rPh sb="0" eb="2">
      <t>コジン</t>
    </rPh>
    <rPh sb="2" eb="4">
      <t>チョウミン</t>
    </rPh>
    <rPh sb="4" eb="5">
      <t>ゼイ</t>
    </rPh>
    <phoneticPr fontId="4"/>
  </si>
  <si>
    <t>法人町民税</t>
    <rPh sb="0" eb="2">
      <t>ホウジン</t>
    </rPh>
    <rPh sb="2" eb="4">
      <t>チョウミン</t>
    </rPh>
    <rPh sb="4" eb="5">
      <t>ゼイ</t>
    </rPh>
    <phoneticPr fontId="4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</si>
  <si>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</si>
  <si>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4"/>
  </si>
  <si>
    <t>入湯税</t>
    <rPh sb="0" eb="2">
      <t>ニュウトウ</t>
    </rPh>
    <rPh sb="2" eb="3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</si>
  <si>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</si>
  <si>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16"/>
  </si>
  <si>
    <t>老人ホーム入所者負担金</t>
    <rPh sb="0" eb="2">
      <t>ロウジン</t>
    </rPh>
    <rPh sb="5" eb="8">
      <t>ニュウショシャ</t>
    </rPh>
    <rPh sb="8" eb="11">
      <t>フタンキン</t>
    </rPh>
    <phoneticPr fontId="5"/>
  </si>
  <si>
    <t>保育料（公立）</t>
    <rPh sb="0" eb="3">
      <t>ホイクリョウ</t>
    </rPh>
    <rPh sb="4" eb="6">
      <t>コウリツ</t>
    </rPh>
    <phoneticPr fontId="5"/>
  </si>
  <si>
    <t>保育料（私立）</t>
    <rPh sb="0" eb="3">
      <t>ホイクリョウ</t>
    </rPh>
    <rPh sb="4" eb="6">
      <t>シリツ</t>
    </rPh>
    <phoneticPr fontId="5"/>
  </si>
  <si>
    <t>養育医療給付費負担金</t>
    <rPh sb="0" eb="2">
      <t>ヨウイク</t>
    </rPh>
    <rPh sb="2" eb="4">
      <t>イリョウ</t>
    </rPh>
    <rPh sb="4" eb="6">
      <t>キュウフ</t>
    </rPh>
    <rPh sb="6" eb="7">
      <t>ヒ</t>
    </rPh>
    <rPh sb="7" eb="10">
      <t>フタンキン</t>
    </rPh>
    <phoneticPr fontId="4"/>
  </si>
  <si>
    <t>道路占用料</t>
    <rPh sb="0" eb="2">
      <t>ドウロ</t>
    </rPh>
    <rPh sb="2" eb="4">
      <t>センヨウ</t>
    </rPh>
    <rPh sb="4" eb="5">
      <t>リョウ</t>
    </rPh>
    <phoneticPr fontId="4"/>
  </si>
  <si>
    <t>公営住宅使用料</t>
    <rPh sb="0" eb="2">
      <t>コウエイ</t>
    </rPh>
    <rPh sb="2" eb="4">
      <t>ジュウタク</t>
    </rPh>
    <rPh sb="4" eb="7">
      <t>シヨウリョウ</t>
    </rPh>
    <phoneticPr fontId="4"/>
  </si>
  <si>
    <t>幼稚園保育料</t>
    <rPh sb="0" eb="3">
      <t>ヨウチエン</t>
    </rPh>
    <rPh sb="3" eb="6">
      <t>ホイクリョウ</t>
    </rPh>
    <phoneticPr fontId="4"/>
  </si>
  <si>
    <t>し尿汲取手数料</t>
    <rPh sb="1" eb="2">
      <t>ニョウ</t>
    </rPh>
    <rPh sb="2" eb="4">
      <t>クミト</t>
    </rPh>
    <rPh sb="4" eb="7">
      <t>テスウリョウ</t>
    </rPh>
    <phoneticPr fontId="4"/>
  </si>
  <si>
    <t>幼稚園児給食費</t>
    <phoneticPr fontId="16"/>
  </si>
  <si>
    <t>一時預保育料</t>
  </si>
  <si>
    <t>（単位：千円　）</t>
    <rPh sb="1" eb="3">
      <t>タンイ</t>
    </rPh>
    <rPh sb="4" eb="6">
      <t>センエン</t>
    </rPh>
    <phoneticPr fontId="16"/>
  </si>
  <si>
    <t>【その他】</t>
    <rPh sb="3" eb="4">
      <t>タ</t>
    </rPh>
    <phoneticPr fontId="16"/>
  </si>
  <si>
    <t>　　その他</t>
    <rPh sb="4" eb="5">
      <t>ホカ</t>
    </rPh>
    <phoneticPr fontId="29"/>
  </si>
  <si>
    <t>（単位：千円）</t>
    <rPh sb="1" eb="3">
      <t>タンイ</t>
    </rPh>
    <rPh sb="4" eb="6">
      <t>センエン</t>
    </rPh>
    <phoneticPr fontId="3"/>
  </si>
  <si>
    <t>徴収不能引当金</t>
    <rPh sb="0" eb="2">
      <t>チョウシュウ</t>
    </rPh>
    <rPh sb="2" eb="4">
      <t>フノウ</t>
    </rPh>
    <phoneticPr fontId="4"/>
  </si>
  <si>
    <t>　長期</t>
    <rPh sb="1" eb="3">
      <t>チョウキ</t>
    </rPh>
    <phoneticPr fontId="4"/>
  </si>
  <si>
    <t>　短期</t>
    <rPh sb="1" eb="3">
      <t>タンキ</t>
    </rPh>
    <phoneticPr fontId="4"/>
  </si>
  <si>
    <t>退職手当引当金</t>
    <rPh sb="0" eb="2">
      <t>タイショク</t>
    </rPh>
    <rPh sb="2" eb="4">
      <t>テアテ</t>
    </rPh>
    <rPh sb="4" eb="7">
      <t>ヒキアテキン</t>
    </rPh>
    <phoneticPr fontId="4"/>
  </si>
  <si>
    <t>賞与等引当金</t>
    <rPh sb="0" eb="2">
      <t>ショウヨ</t>
    </rPh>
    <rPh sb="2" eb="3">
      <t>トウ</t>
    </rPh>
    <rPh sb="3" eb="6">
      <t>ヒキアテキン</t>
    </rPh>
    <phoneticPr fontId="4"/>
  </si>
  <si>
    <t>補助申請事業者</t>
    <rPh sb="0" eb="2">
      <t>ホジョ</t>
    </rPh>
    <rPh sb="2" eb="4">
      <t>シンセイ</t>
    </rPh>
    <rPh sb="4" eb="6">
      <t>ジギョウ</t>
    </rPh>
    <rPh sb="6" eb="7">
      <t>シャ</t>
    </rPh>
    <phoneticPr fontId="4"/>
  </si>
  <si>
    <t>観光協会等</t>
    <rPh sb="0" eb="2">
      <t>カンコウ</t>
    </rPh>
    <rPh sb="2" eb="4">
      <t>キョウカイ</t>
    </rPh>
    <rPh sb="4" eb="5">
      <t>トウ</t>
    </rPh>
    <phoneticPr fontId="4"/>
  </si>
  <si>
    <t>公民館支館</t>
    <rPh sb="0" eb="3">
      <t>コウミンカン</t>
    </rPh>
    <phoneticPr fontId="4"/>
  </si>
  <si>
    <t>区</t>
    <rPh sb="0" eb="1">
      <t>ク</t>
    </rPh>
    <phoneticPr fontId="4"/>
  </si>
  <si>
    <t>在宅高齢者住宅改修助成</t>
  </si>
  <si>
    <t>在宅高齢者住宅改修助成申請者</t>
    <rPh sb="0" eb="2">
      <t>ザイタク</t>
    </rPh>
    <rPh sb="2" eb="5">
      <t>コウレイシャ</t>
    </rPh>
    <rPh sb="5" eb="7">
      <t>ジュウタク</t>
    </rPh>
    <rPh sb="7" eb="9">
      <t>カイシュウ</t>
    </rPh>
    <rPh sb="9" eb="11">
      <t>ジョセイ</t>
    </rPh>
    <rPh sb="11" eb="14">
      <t>シンセイシャ</t>
    </rPh>
    <phoneticPr fontId="4"/>
  </si>
  <si>
    <t>三重県</t>
    <rPh sb="0" eb="3">
      <t>ミエケン</t>
    </rPh>
    <phoneticPr fontId="4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</si>
  <si>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</si>
  <si>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市町総合事務組合</t>
    <rPh sb="0" eb="2">
      <t>シチョウ</t>
    </rPh>
    <rPh sb="2" eb="4">
      <t>ソウゴウ</t>
    </rPh>
    <rPh sb="4" eb="6">
      <t>ジム</t>
    </rPh>
    <rPh sb="6" eb="8">
      <t>クミアイ</t>
    </rPh>
    <phoneticPr fontId="4"/>
  </si>
  <si>
    <t>補助金対象活動組織</t>
    <rPh sb="0" eb="3">
      <t>ホジョキン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</si>
  <si>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</si>
  <si>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菰野町社会福祉協議会</t>
    <rPh sb="0" eb="3">
      <t>コモノチョウ</t>
    </rPh>
    <rPh sb="3" eb="5">
      <t>シャカイ</t>
    </rPh>
    <rPh sb="5" eb="7">
      <t>フクシ</t>
    </rPh>
    <rPh sb="7" eb="10">
      <t>キョウギカイ</t>
    </rPh>
    <phoneticPr fontId="4"/>
  </si>
  <si>
    <t>朝明広域衛生組合</t>
    <rPh sb="0" eb="2">
      <t>アサケ</t>
    </rPh>
    <rPh sb="2" eb="4">
      <t>コウイキ</t>
    </rPh>
    <rPh sb="4" eb="6">
      <t>エイセイ</t>
    </rPh>
    <rPh sb="6" eb="8">
      <t>クミアイ</t>
    </rPh>
    <phoneticPr fontId="4"/>
  </si>
  <si>
    <t>農業再生協議会等</t>
    <rPh sb="0" eb="2">
      <t>ノウギョウ</t>
    </rPh>
    <rPh sb="2" eb="4">
      <t>サイセイ</t>
    </rPh>
    <rPh sb="4" eb="7">
      <t>キョウギカイ</t>
    </rPh>
    <rPh sb="7" eb="8">
      <t>トウ</t>
    </rPh>
    <phoneticPr fontId="4"/>
  </si>
  <si>
    <t>各学童クラブ</t>
    <rPh sb="0" eb="1">
      <t>カク</t>
    </rPh>
    <rPh sb="1" eb="3">
      <t>ガクドウ</t>
    </rPh>
    <phoneticPr fontId="4"/>
  </si>
  <si>
    <t>菰野厚生病院</t>
    <rPh sb="0" eb="2">
      <t>コモノ</t>
    </rPh>
    <rPh sb="2" eb="4">
      <t>コウセイ</t>
    </rPh>
    <rPh sb="4" eb="6">
      <t>ビョウイン</t>
    </rPh>
    <phoneticPr fontId="4"/>
  </si>
  <si>
    <t>三重用水土地改良区</t>
    <rPh sb="0" eb="2">
      <t>ミエ</t>
    </rPh>
    <rPh sb="2" eb="4">
      <t>ヨウスイ</t>
    </rPh>
    <rPh sb="4" eb="6">
      <t>トチ</t>
    </rPh>
    <rPh sb="6" eb="8">
      <t>カイリョウ</t>
    </rPh>
    <rPh sb="8" eb="9">
      <t>ク</t>
    </rPh>
    <phoneticPr fontId="4"/>
  </si>
  <si>
    <t>その他</t>
    <rPh sb="2" eb="3">
      <t>タ</t>
    </rPh>
    <phoneticPr fontId="4"/>
  </si>
  <si>
    <t>他団体への公共施設等整備補助金等
(所有外資産分)</t>
    <phoneticPr fontId="3"/>
  </si>
  <si>
    <t>介護施設等整備補助金</t>
  </si>
  <si>
    <t>観光施設整備事業補助金</t>
  </si>
  <si>
    <t>社会教育施設整備補助金</t>
  </si>
  <si>
    <t>地区公園整備事業補助金</t>
  </si>
  <si>
    <t>広報板設置事業補助金</t>
  </si>
  <si>
    <t>多面的機能支払補助金</t>
  </si>
  <si>
    <t>私立保育所等施設型給付費</t>
  </si>
  <si>
    <t>社会福祉協議会運営補助金</t>
  </si>
  <si>
    <t>朝明衛生組合負担金</t>
  </si>
  <si>
    <t>行政事務補助金</t>
  </si>
  <si>
    <t>水田農業推進補助金</t>
  </si>
  <si>
    <t>放課後児童クラブ運営補助金</t>
  </si>
  <si>
    <t>区活動推進補助金</t>
  </si>
  <si>
    <t>私立幼稚園施設型給付費</t>
  </si>
  <si>
    <t>水資源機構管理負担金</t>
  </si>
  <si>
    <t>私立保育所</t>
  </si>
  <si>
    <t>三泗鈴亀農業共済事務組合</t>
  </si>
  <si>
    <t>私立幼稚園</t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</si>
  <si>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</si>
  <si>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</si>
  <si>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4"/>
  </si>
  <si>
    <t>（単位：千円　）</t>
    <rPh sb="4" eb="6">
      <t>センエン</t>
    </rPh>
    <phoneticPr fontId="3"/>
  </si>
  <si>
    <t>　行政コスト計算書に係る行政目的別の明細</t>
    <phoneticPr fontId="3"/>
  </si>
  <si>
    <t>子育て支援ショートステイ
利用料</t>
    <rPh sb="0" eb="2">
      <t>コソダ</t>
    </rPh>
    <rPh sb="3" eb="5">
      <t>シエン</t>
    </rPh>
    <rPh sb="13" eb="15">
      <t>リヨウ</t>
    </rPh>
    <rPh sb="15" eb="16">
      <t>リョウ</t>
    </rPh>
    <phoneticPr fontId="4"/>
  </si>
  <si>
    <t>（単位：円）</t>
    <rPh sb="1" eb="3">
      <t>タンイ</t>
    </rPh>
    <rPh sb="4" eb="5">
      <t>エン</t>
    </rPh>
    <phoneticPr fontId="22"/>
  </si>
  <si>
    <t>下水道事業計画区域外での
合併処理浄化槽設置申請者</t>
    <rPh sb="0" eb="3">
      <t>ゲスイドウ</t>
    </rPh>
    <rPh sb="3" eb="5">
      <t>ジギョウ</t>
    </rPh>
    <rPh sb="5" eb="7">
      <t>ケイカク</t>
    </rPh>
    <rPh sb="7" eb="10">
      <t>クイキガイ</t>
    </rPh>
    <rPh sb="13" eb="15">
      <t>ガッペイ</t>
    </rPh>
    <rPh sb="15" eb="17">
      <t>ショリ</t>
    </rPh>
    <rPh sb="17" eb="20">
      <t>ジョウカソウ</t>
    </rPh>
    <rPh sb="20" eb="22">
      <t>セッチ</t>
    </rPh>
    <rPh sb="22" eb="24">
      <t>シンセイ</t>
    </rPh>
    <rPh sb="24" eb="25">
      <t>シャ</t>
    </rPh>
    <phoneticPr fontId="4"/>
  </si>
  <si>
    <t>ユニバーサルツーリズム
促進環境整備補助金</t>
    <phoneticPr fontId="3"/>
  </si>
  <si>
    <t>合併処理浄化槽設置整備
事業補助金</t>
    <phoneticPr fontId="3"/>
  </si>
  <si>
    <t>北勢中央公園整備事業
負担金</t>
    <phoneticPr fontId="3"/>
  </si>
  <si>
    <t>特別職・一般職退職手当
組合負担金</t>
    <rPh sb="0" eb="2">
      <t>トクベツ</t>
    </rPh>
    <rPh sb="2" eb="3">
      <t>ショク</t>
    </rPh>
    <rPh sb="4" eb="6">
      <t>イッパン</t>
    </rPh>
    <rPh sb="6" eb="7">
      <t>ショク</t>
    </rPh>
    <phoneticPr fontId="4"/>
  </si>
  <si>
    <t>地域介護・福祉空間整備等
ロボット補助金</t>
    <phoneticPr fontId="3"/>
  </si>
  <si>
    <t>地域介護・福祉空間整備等
補助金</t>
    <phoneticPr fontId="3"/>
  </si>
  <si>
    <t>湯の山温泉街空き店舗開業
支援事業補助金</t>
    <phoneticPr fontId="3"/>
  </si>
  <si>
    <t>臨時福祉及び年金生活者
支援給付金</t>
    <phoneticPr fontId="3"/>
  </si>
  <si>
    <t>三泗鈴亀農業共済事務組合
負担金</t>
    <phoneticPr fontId="3"/>
  </si>
  <si>
    <t>公的病院救急医療体制整備
事業補助金</t>
    <phoneticPr fontId="3"/>
  </si>
  <si>
    <t>後期高齢者医療療養
給付費負担金</t>
    <phoneticPr fontId="3"/>
  </si>
  <si>
    <t xml:space="preserve">   奨学金貸付金</t>
    <phoneticPr fontId="3"/>
  </si>
  <si>
    <t>　　教育・福祉施設等</t>
    <rPh sb="2" eb="4">
      <t>キョウイク</t>
    </rPh>
    <rPh sb="5" eb="7">
      <t>フクシ</t>
    </rPh>
    <rPh sb="7" eb="9">
      <t>シセツ</t>
    </rPh>
    <rPh sb="9" eb="10">
      <t>トウ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</si>
</sst>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,;\-#,##0,;&quot;-&quot;"/>
    <numFmt numFmtId="177" formatCode="#,##0;&quot;△ &quot;#,##0"/>
    <numFmt numFmtId="178" formatCode="0.000"/>
    <numFmt numFmtId="179" formatCode="#,##0,;&quot;△ &quot;#,##0,;&quot;-&quot;"/>
    <numFmt numFmtId="180" formatCode="#,##0_);[Red]\(#,##0\)"/>
    <numFmt numFmtId="181" formatCode="0.0%"/>
    <numFmt numFmtId="182" formatCode="#,##0_ ;[Red]\-#,##0\ "/>
    <numFmt numFmtId="183" formatCode="#,##0_ "/>
    <numFmt numFmtId="184" formatCode="#,##0.000_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0" borderId="29">
      <alignment horizontal="center"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37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7" fillId="0" borderId="0" xfId="0" applyFont="1" applyBorder="1" applyAlignment="1"/>
    <xf numFmtId="38" fontId="6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>
      <alignment vertical="center"/>
    </xf>
    <xf numFmtId="0" fontId="5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0" fillId="0" borderId="5" xfId="0" applyBorder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13" fillId="0" borderId="16" xfId="0" applyFont="1" applyBorder="1">
      <alignment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0" fontId="13" fillId="0" borderId="18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9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right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76" fontId="30" fillId="0" borderId="1" xfId="1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3" xfId="0" applyFont="1" applyBorder="1">
      <alignment vertical="center"/>
    </xf>
    <xf numFmtId="0" fontId="33" fillId="0" borderId="13" xfId="0" applyFont="1" applyBorder="1">
      <alignment vertical="center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Border="1">
      <alignment vertical="center"/>
    </xf>
    <xf numFmtId="0" fontId="33" fillId="0" borderId="6" xfId="0" applyFont="1" applyBorder="1">
      <alignment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2" fillId="0" borderId="16" xfId="3" applyFont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0" fontId="12" fillId="0" borderId="16" xfId="3" applyFont="1" applyBorder="1" applyAlignment="1">
      <alignment horizontal="centerContinuous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3" xfId="3" applyFont="1" applyBorder="1" applyAlignment="1">
      <alignment vertical="center"/>
    </xf>
    <xf numFmtId="0" fontId="12" fillId="0" borderId="13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6" xfId="0" applyFill="1" applyBorder="1">
      <alignment vertical="center"/>
    </xf>
    <xf numFmtId="38" fontId="0" fillId="2" borderId="0" xfId="1" applyFont="1" applyFill="1">
      <alignment vertical="center"/>
    </xf>
    <xf numFmtId="38" fontId="23" fillId="2" borderId="0" xfId="1" applyFont="1" applyFill="1">
      <alignment vertical="center"/>
    </xf>
    <xf numFmtId="0" fontId="22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7" fillId="0" borderId="0" xfId="2" applyFont="1" applyBorder="1" applyAlignment="1">
      <alignment horizontal="center" vertical="center" wrapText="1"/>
    </xf>
    <xf numFmtId="0" fontId="37" fillId="0" borderId="0" xfId="2" applyFont="1" applyBorder="1">
      <alignment vertical="center"/>
    </xf>
    <xf numFmtId="0" fontId="37" fillId="0" borderId="0" xfId="2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/>
    <xf numFmtId="0" fontId="2" fillId="0" borderId="0" xfId="0" applyFont="1" applyAlignment="1">
      <alignment horizontal="right" vertical="center"/>
    </xf>
    <xf numFmtId="38" fontId="6" fillId="0" borderId="3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8" fontId="9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9" fontId="6" fillId="0" borderId="16" xfId="1" applyNumberFormat="1" applyFont="1" applyBorder="1" applyAlignment="1">
      <alignment vertical="center" wrapText="1"/>
    </xf>
    <xf numFmtId="180" fontId="6" fillId="0" borderId="16" xfId="0" applyNumberFormat="1" applyFont="1" applyBorder="1">
      <alignment vertical="center"/>
    </xf>
    <xf numFmtId="181" fontId="6" fillId="0" borderId="16" xfId="5" applyNumberFormat="1" applyFont="1" applyBorder="1">
      <alignment vertical="center"/>
    </xf>
    <xf numFmtId="0" fontId="6" fillId="0" borderId="16" xfId="0" applyFont="1" applyBorder="1" applyAlignment="1">
      <alignment vertical="center" wrapText="1"/>
    </xf>
    <xf numFmtId="38" fontId="6" fillId="0" borderId="16" xfId="1" applyFont="1" applyBorder="1" applyAlignment="1">
      <alignment horizontal="right" vertical="center" wrapText="1"/>
    </xf>
    <xf numFmtId="177" fontId="6" fillId="0" borderId="16" xfId="1" applyNumberFormat="1" applyFont="1" applyBorder="1" applyAlignment="1">
      <alignment horizontal="right" vertical="center" wrapText="1"/>
    </xf>
    <xf numFmtId="10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38" fontId="6" fillId="0" borderId="16" xfId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0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82" fontId="39" fillId="0" borderId="16" xfId="0" applyNumberFormat="1" applyFont="1" applyBorder="1">
      <alignment vertical="center"/>
    </xf>
    <xf numFmtId="0" fontId="13" fillId="0" borderId="16" xfId="0" applyFont="1" applyBorder="1" applyAlignment="1">
      <alignment horizontal="left" vertical="center" wrapText="1"/>
    </xf>
    <xf numFmtId="179" fontId="13" fillId="0" borderId="16" xfId="0" applyNumberFormat="1" applyFont="1" applyBorder="1">
      <alignment vertical="center"/>
    </xf>
    <xf numFmtId="0" fontId="13" fillId="0" borderId="5" xfId="0" applyFont="1" applyBorder="1">
      <alignment vertical="center"/>
    </xf>
    <xf numFmtId="0" fontId="13" fillId="0" borderId="2" xfId="0" applyFont="1" applyBorder="1">
      <alignment vertical="center"/>
    </xf>
    <xf numFmtId="179" fontId="13" fillId="0" borderId="0" xfId="0" applyNumberFormat="1" applyFont="1">
      <alignment vertical="center"/>
    </xf>
    <xf numFmtId="179" fontId="13" fillId="0" borderId="16" xfId="0" applyNumberFormat="1" applyFont="1" applyBorder="1" applyAlignment="1">
      <alignment horizontal="left" vertical="center"/>
    </xf>
    <xf numFmtId="179" fontId="1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182" fontId="42" fillId="0" borderId="3" xfId="3" applyNumberFormat="1" applyFont="1" applyBorder="1" applyAlignment="1">
      <alignment vertical="center"/>
    </xf>
    <xf numFmtId="182" fontId="42" fillId="0" borderId="13" xfId="3" applyNumberFormat="1" applyFont="1" applyBorder="1" applyAlignment="1">
      <alignment vertical="center"/>
    </xf>
    <xf numFmtId="182" fontId="42" fillId="0" borderId="3" xfId="2" applyNumberFormat="1" applyFont="1" applyBorder="1" applyAlignment="1">
      <alignment vertical="center"/>
    </xf>
    <xf numFmtId="179" fontId="41" fillId="0" borderId="16" xfId="3" applyNumberFormat="1" applyFont="1" applyBorder="1" applyAlignment="1">
      <alignment vertical="center"/>
    </xf>
    <xf numFmtId="179" fontId="37" fillId="0" borderId="0" xfId="1" applyNumberFormat="1" applyFont="1" applyBorder="1">
      <alignment vertical="center"/>
    </xf>
    <xf numFmtId="179" fontId="37" fillId="0" borderId="0" xfId="2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6" fillId="2" borderId="16" xfId="1" applyNumberFormat="1" applyFont="1" applyFill="1" applyBorder="1" applyAlignment="1">
      <alignment vertical="center"/>
    </xf>
    <xf numFmtId="179" fontId="2" fillId="2" borderId="16" xfId="0" applyNumberFormat="1" applyFont="1" applyFill="1" applyBorder="1" applyAlignment="1">
      <alignment vertical="center"/>
    </xf>
    <xf numFmtId="179" fontId="2" fillId="2" borderId="3" xfId="0" applyNumberFormat="1" applyFont="1" applyFill="1" applyBorder="1" applyAlignment="1">
      <alignment vertical="center"/>
    </xf>
    <xf numFmtId="179" fontId="42" fillId="0" borderId="16" xfId="1" applyNumberFormat="1" applyFont="1" applyFill="1" applyBorder="1">
      <alignment vertical="center"/>
    </xf>
    <xf numFmtId="179" fontId="42" fillId="0" borderId="16" xfId="1" applyNumberFormat="1" applyFont="1" applyFill="1" applyBorder="1" applyAlignment="1">
      <alignment horizontal="right" vertical="center"/>
    </xf>
    <xf numFmtId="179" fontId="22" fillId="0" borderId="16" xfId="1" applyNumberFormat="1" applyFont="1" applyFill="1" applyBorder="1">
      <alignment vertical="center"/>
    </xf>
    <xf numFmtId="179" fontId="22" fillId="0" borderId="13" xfId="1" applyNumberFormat="1" applyFont="1" applyFill="1" applyBorder="1" applyAlignment="1">
      <alignment horizontal="right" vertical="center"/>
    </xf>
    <xf numFmtId="179" fontId="22" fillId="0" borderId="16" xfId="1" applyNumberFormat="1" applyFont="1" applyFill="1" applyBorder="1" applyAlignment="1">
      <alignment horizontal="right" vertical="center"/>
    </xf>
    <xf numFmtId="179" fontId="22" fillId="0" borderId="10" xfId="1" applyNumberFormat="1" applyFont="1" applyFill="1" applyBorder="1">
      <alignment vertical="center"/>
    </xf>
    <xf numFmtId="179" fontId="13" fillId="0" borderId="16" xfId="3" applyNumberFormat="1" applyFont="1" applyBorder="1" applyAlignment="1">
      <alignment vertical="center"/>
    </xf>
    <xf numFmtId="179" fontId="42" fillId="0" borderId="13" xfId="1" applyNumberFormat="1" applyFont="1" applyFill="1" applyBorder="1" applyAlignment="1">
      <alignment horizontal="right" vertical="center"/>
    </xf>
    <xf numFmtId="179" fontId="22" fillId="0" borderId="6" xfId="1" applyNumberFormat="1" applyFont="1" applyFill="1" applyBorder="1" applyAlignment="1">
      <alignment horizontal="right" vertical="center"/>
    </xf>
    <xf numFmtId="179" fontId="22" fillId="0" borderId="10" xfId="1" applyNumberFormat="1" applyFont="1" applyFill="1" applyBorder="1" applyAlignment="1">
      <alignment horizontal="right" vertical="center"/>
    </xf>
    <xf numFmtId="0" fontId="22" fillId="0" borderId="3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6" xfId="0" applyFont="1" applyBorder="1">
      <alignment vertical="center"/>
    </xf>
    <xf numFmtId="38" fontId="43" fillId="0" borderId="22" xfId="1" applyFont="1" applyBorder="1" applyAlignment="1">
      <alignment vertical="center" wrapText="1"/>
    </xf>
    <xf numFmtId="183" fontId="43" fillId="0" borderId="17" xfId="1" applyNumberFormat="1" applyFont="1" applyBorder="1" applyAlignment="1">
      <alignment vertical="center"/>
    </xf>
    <xf numFmtId="183" fontId="43" fillId="0" borderId="16" xfId="1" applyNumberFormat="1" applyFont="1" applyBorder="1" applyAlignment="1">
      <alignment vertical="center"/>
    </xf>
    <xf numFmtId="179" fontId="43" fillId="0" borderId="16" xfId="1" applyNumberFormat="1" applyFont="1" applyBorder="1" applyAlignment="1">
      <alignment vertical="center"/>
    </xf>
    <xf numFmtId="184" fontId="43" fillId="0" borderId="16" xfId="1" applyNumberFormat="1" applyFont="1" applyBorder="1" applyAlignment="1">
      <alignment horizontal="center" vertical="center"/>
    </xf>
    <xf numFmtId="182" fontId="43" fillId="0" borderId="22" xfId="0" applyNumberFormat="1" applyFont="1" applyFill="1" applyBorder="1" applyAlignment="1">
      <alignment horizontal="right" vertical="center" wrapText="1"/>
    </xf>
    <xf numFmtId="182" fontId="43" fillId="0" borderId="17" xfId="1" applyNumberFormat="1" applyFont="1" applyFill="1" applyBorder="1" applyAlignment="1">
      <alignment horizontal="right" vertical="center"/>
    </xf>
    <xf numFmtId="182" fontId="43" fillId="0" borderId="16" xfId="1" applyNumberFormat="1" applyFont="1" applyFill="1" applyBorder="1" applyAlignment="1">
      <alignment horizontal="right" vertical="center"/>
    </xf>
    <xf numFmtId="0" fontId="34" fillId="0" borderId="16" xfId="0" applyFont="1" applyBorder="1" applyAlignment="1">
      <alignment vertical="center"/>
    </xf>
    <xf numFmtId="0" fontId="34" fillId="0" borderId="22" xfId="0" applyFont="1" applyBorder="1">
      <alignment vertical="center"/>
    </xf>
    <xf numFmtId="0" fontId="34" fillId="0" borderId="13" xfId="0" applyFont="1" applyBorder="1">
      <alignment vertical="center"/>
    </xf>
    <xf numFmtId="0" fontId="34" fillId="0" borderId="16" xfId="0" applyFont="1" applyBorder="1">
      <alignment vertical="center"/>
    </xf>
    <xf numFmtId="38" fontId="34" fillId="0" borderId="16" xfId="1" applyFont="1" applyBorder="1" applyAlignment="1">
      <alignment vertical="center"/>
    </xf>
    <xf numFmtId="179" fontId="34" fillId="0" borderId="22" xfId="1" applyNumberFormat="1" applyFont="1" applyBorder="1">
      <alignment vertical="center"/>
    </xf>
    <xf numFmtId="38" fontId="34" fillId="0" borderId="13" xfId="1" applyFont="1" applyBorder="1">
      <alignment vertical="center"/>
    </xf>
    <xf numFmtId="179" fontId="34" fillId="0" borderId="16" xfId="1" applyNumberFormat="1" applyFont="1" applyBorder="1">
      <alignment vertical="center"/>
    </xf>
    <xf numFmtId="38" fontId="34" fillId="0" borderId="22" xfId="1" applyFont="1" applyBorder="1">
      <alignment vertical="center"/>
    </xf>
    <xf numFmtId="38" fontId="34" fillId="0" borderId="16" xfId="1" applyFont="1" applyBorder="1">
      <alignment vertical="center"/>
    </xf>
    <xf numFmtId="179" fontId="34" fillId="0" borderId="16" xfId="1" applyNumberFormat="1" applyFont="1" applyBorder="1" applyAlignment="1">
      <alignment vertical="center"/>
    </xf>
    <xf numFmtId="179" fontId="34" fillId="0" borderId="13" xfId="1" applyNumberFormat="1" applyFont="1" applyBorder="1">
      <alignment vertical="center"/>
    </xf>
    <xf numFmtId="38" fontId="34" fillId="0" borderId="13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179" fontId="2" fillId="0" borderId="9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6" xfId="0" applyNumberFormat="1" applyFont="1" applyBorder="1">
      <alignment vertical="center"/>
    </xf>
    <xf numFmtId="179" fontId="43" fillId="0" borderId="16" xfId="0" applyNumberFormat="1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179" fontId="43" fillId="0" borderId="16" xfId="1" applyNumberFormat="1" applyFont="1" applyBorder="1">
      <alignment vertical="center"/>
    </xf>
    <xf numFmtId="179" fontId="6" fillId="0" borderId="0" xfId="0" applyNumberFormat="1" applyFont="1">
      <alignment vertical="center"/>
    </xf>
    <xf numFmtId="179" fontId="34" fillId="0" borderId="1" xfId="1" applyNumberFormat="1" applyFont="1" applyFill="1" applyBorder="1">
      <alignment vertical="center"/>
    </xf>
    <xf numFmtId="38" fontId="34" fillId="0" borderId="16" xfId="1" applyFont="1" applyFill="1" applyBorder="1">
      <alignment vertical="center"/>
    </xf>
    <xf numFmtId="179" fontId="34" fillId="0" borderId="16" xfId="1" applyNumberFormat="1" applyFont="1" applyFill="1" applyBorder="1">
      <alignment vertical="center"/>
    </xf>
    <xf numFmtId="179" fontId="6" fillId="0" borderId="3" xfId="1" applyNumberFormat="1" applyFont="1" applyBorder="1" applyAlignment="1">
      <alignment vertical="center" wrapText="1"/>
    </xf>
    <xf numFmtId="179" fontId="6" fillId="0" borderId="13" xfId="1" applyNumberFormat="1" applyFont="1" applyBorder="1" applyAlignment="1">
      <alignment vertical="center" wrapText="1"/>
    </xf>
    <xf numFmtId="0" fontId="6" fillId="0" borderId="16" xfId="2" applyFont="1" applyBorder="1" applyAlignment="1">
      <alignment horizontal="center"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13" xfId="1" applyNumberFormat="1" applyFont="1" applyFill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179" fontId="6" fillId="0" borderId="3" xfId="1" applyNumberFormat="1" applyFont="1" applyFill="1" applyBorder="1" applyAlignment="1">
      <alignment vertical="center" wrapText="1"/>
    </xf>
    <xf numFmtId="179" fontId="6" fillId="0" borderId="13" xfId="1" applyNumberFormat="1" applyFont="1" applyFill="1" applyBorder="1" applyAlignment="1">
      <alignment vertical="center" wrapText="1"/>
    </xf>
    <xf numFmtId="0" fontId="6" fillId="2" borderId="16" xfId="2" applyFont="1" applyFill="1" applyBorder="1" applyAlignment="1">
      <alignment horizontal="left" vertical="center"/>
    </xf>
    <xf numFmtId="0" fontId="6" fillId="2" borderId="16" xfId="2" applyFont="1" applyFill="1" applyBorder="1" applyAlignment="1">
      <alignment horizontal="left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179" fontId="22" fillId="0" borderId="16" xfId="1" applyNumberFormat="1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3" xfId="2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33" fillId="0" borderId="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79" fontId="22" fillId="0" borderId="3" xfId="1" applyNumberFormat="1" applyFont="1" applyBorder="1" applyAlignment="1">
      <alignment horizontal="right" vertical="center"/>
    </xf>
    <xf numFmtId="179" fontId="22" fillId="0" borderId="13" xfId="1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2" fillId="0" borderId="1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8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38" fontId="24" fillId="2" borderId="0" xfId="1" applyFont="1" applyFill="1" applyAlignment="1">
      <alignment horizontal="left" vertical="center" wrapText="1"/>
    </xf>
    <xf numFmtId="38" fontId="33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8">
    <cellStyle name="パーセント" xfId="5" builtinId="5"/>
    <cellStyle name="桁区切り" xfId="1" builtinId="6"/>
    <cellStyle name="標準" xfId="0" builtinId="0"/>
    <cellStyle name="標準 2" xfId="2"/>
    <cellStyle name="標準 5" xfId="7"/>
    <cellStyle name="標準 9" xfId="6"/>
    <cellStyle name="標準_附属明細表PL・NW・WS　20060423修正版" xfId="3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0</xdr:rowOff>
    </xdr:to>
    <xdr:cxnSp macro="">
      <xdr:nvCxnSpPr>
        <xdr:cNvPr id="3" name="直線コネクタ 2"/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0</xdr:rowOff>
    </xdr:to>
    <xdr:cxnSp macro="">
      <xdr:nvCxnSpPr>
        <xdr:cNvPr id="4" name="直線コネクタ 3"/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10</xdr:row>
      <xdr:rowOff>1</xdr:rowOff>
    </xdr:to>
    <xdr:cxnSp macro="">
      <xdr:nvCxnSpPr>
        <xdr:cNvPr id="5" name="直線コネクタ 4"/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10</xdr:row>
      <xdr:rowOff>0</xdr:rowOff>
    </xdr:to>
    <xdr:cxnSp macro="">
      <xdr:nvCxnSpPr>
        <xdr:cNvPr id="6" name="直線コネクタ 5"/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/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8" name="直線コネクタ 7"/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9" name="直線コネクタ 8"/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7055</xdr:rowOff>
    </xdr:to>
    <xdr:cxnSp macro="">
      <xdr:nvCxnSpPr>
        <xdr:cNvPr id="10" name="直線コネクタ 9"/>
        <xdr:cNvCxnSpPr/>
      </xdr:nvCxnSpPr>
      <xdr:spPr>
        <a:xfrm flipV="1">
          <a:off x="28575" y="1381125"/>
          <a:ext cx="2381250" cy="70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11" name="直線コネクタ 10"/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3528</xdr:rowOff>
    </xdr:to>
    <xdr:cxnSp macro="">
      <xdr:nvCxnSpPr>
        <xdr:cNvPr id="12" name="直線コネクタ 11"/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3" name="直線コネクタ 12"/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0</xdr:rowOff>
    </xdr:to>
    <xdr:cxnSp macro="">
      <xdr:nvCxnSpPr>
        <xdr:cNvPr id="14" name="直線コネクタ 13"/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0</xdr:rowOff>
    </xdr:to>
    <xdr:cxnSp macro="">
      <xdr:nvCxnSpPr>
        <xdr:cNvPr id="15" name="直線コネクタ 14"/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10</xdr:row>
      <xdr:rowOff>1</xdr:rowOff>
    </xdr:to>
    <xdr:cxnSp macro="">
      <xdr:nvCxnSpPr>
        <xdr:cNvPr id="16" name="直線コネクタ 15"/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10</xdr:row>
      <xdr:rowOff>0</xdr:rowOff>
    </xdr:to>
    <xdr:cxnSp macro="">
      <xdr:nvCxnSpPr>
        <xdr:cNvPr id="17" name="直線コネクタ 16"/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18" name="直線コネクタ 17"/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19" name="直線コネクタ 18"/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20" name="直線コネクタ 19"/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185737</xdr:rowOff>
    </xdr:from>
    <xdr:to>
      <xdr:col>3</xdr:col>
      <xdr:colOff>0</xdr:colOff>
      <xdr:row>7</xdr:row>
      <xdr:rowOff>2292</xdr:rowOff>
    </xdr:to>
    <xdr:cxnSp macro="">
      <xdr:nvCxnSpPr>
        <xdr:cNvPr id="21" name="直線コネクタ 20"/>
        <xdr:cNvCxnSpPr/>
      </xdr:nvCxnSpPr>
      <xdr:spPr>
        <a:xfrm flipV="1">
          <a:off x="28575" y="1376362"/>
          <a:ext cx="2381250" cy="70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8</xdr:row>
      <xdr:rowOff>0</xdr:rowOff>
    </xdr:from>
    <xdr:to>
      <xdr:col>3</xdr:col>
      <xdr:colOff>0</xdr:colOff>
      <xdr:row>8</xdr:row>
      <xdr:rowOff>0</xdr:rowOff>
    </xdr:to>
    <xdr:cxnSp macro="">
      <xdr:nvCxnSpPr>
        <xdr:cNvPr id="22" name="直線コネクタ 21"/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3528</xdr:rowOff>
    </xdr:to>
    <xdr:cxnSp macro="">
      <xdr:nvCxnSpPr>
        <xdr:cNvPr id="23" name="直線コネクタ 22"/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Normal="100" zoomScaleSheetLayoutView="100" workbookViewId="0">
      <selection activeCell="P8" sqref="P8:Q8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>
      <c r="A1" s="269" t="s">
        <v>39</v>
      </c>
      <c r="B1" s="270"/>
      <c r="C1" s="270"/>
      <c r="D1" s="270"/>
      <c r="E1" s="270"/>
    </row>
    <row r="2" spans="1:19" ht="24.75" customHeight="1">
      <c r="A2" s="271" t="s">
        <v>40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ht="19.5" customHeight="1">
      <c r="A3" s="269" t="s">
        <v>41</v>
      </c>
      <c r="B3" s="270"/>
      <c r="C3" s="270"/>
      <c r="D3" s="270"/>
      <c r="E3" s="270"/>
      <c r="F3" s="270"/>
      <c r="G3" s="27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ht="17.25" customHeight="1">
      <c r="A4" s="272" t="s">
        <v>217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9" ht="16.5" customHeight="1">
      <c r="A5" s="269" t="s">
        <v>42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9" ht="1.5" customHeight="1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9" ht="20.25" customHeight="1">
      <c r="A7" s="23"/>
      <c r="B7" s="24" t="s">
        <v>43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s">
        <v>237</v>
      </c>
      <c r="R7" s="26"/>
      <c r="S7" s="23"/>
    </row>
    <row r="8" spans="1:19" ht="37.5" customHeight="1">
      <c r="A8" s="23"/>
      <c r="B8" s="260" t="s">
        <v>44</v>
      </c>
      <c r="C8" s="260"/>
      <c r="D8" s="277" t="s">
        <v>45</v>
      </c>
      <c r="E8" s="274"/>
      <c r="F8" s="277" t="s">
        <v>46</v>
      </c>
      <c r="G8" s="274"/>
      <c r="H8" s="277" t="s">
        <v>47</v>
      </c>
      <c r="I8" s="274"/>
      <c r="J8" s="277" t="s">
        <v>48</v>
      </c>
      <c r="K8" s="274"/>
      <c r="L8" s="277" t="s">
        <v>49</v>
      </c>
      <c r="M8" s="274"/>
      <c r="N8" s="274" t="s">
        <v>50</v>
      </c>
      <c r="O8" s="260"/>
      <c r="P8" s="275" t="s">
        <v>51</v>
      </c>
      <c r="Q8" s="276"/>
      <c r="R8" s="28"/>
      <c r="S8" s="23"/>
    </row>
    <row r="9" spans="1:19" ht="14.1" customHeight="1">
      <c r="A9" s="23"/>
      <c r="B9" s="252" t="s">
        <v>52</v>
      </c>
      <c r="C9" s="252"/>
      <c r="D9" s="245">
        <f>SUBTOTAL(9,D10:E18)</f>
        <v>30698189946</v>
      </c>
      <c r="E9" s="246"/>
      <c r="F9" s="245">
        <f>SUBTOTAL(9,F10:G18)</f>
        <v>1959030424</v>
      </c>
      <c r="G9" s="246"/>
      <c r="H9" s="245">
        <f>SUBTOTAL(9,H10:I18)</f>
        <v>7236533</v>
      </c>
      <c r="I9" s="246"/>
      <c r="J9" s="245">
        <f>D9+F9- H9</f>
        <v>32649983837</v>
      </c>
      <c r="K9" s="246"/>
      <c r="L9" s="245">
        <f>SUBTOTAL(9,L10:M18)</f>
        <v>13574424322</v>
      </c>
      <c r="M9" s="246"/>
      <c r="N9" s="245">
        <f>SUBTOTAL(9,N10:O18)</f>
        <v>634885880</v>
      </c>
      <c r="O9" s="246"/>
      <c r="P9" s="263">
        <f t="shared" ref="P9:P26" si="0">J9-L9</f>
        <v>19075559515</v>
      </c>
      <c r="Q9" s="263"/>
      <c r="R9" s="28"/>
      <c r="S9" s="23"/>
    </row>
    <row r="10" spans="1:19" ht="14.1" customHeight="1">
      <c r="A10" s="23"/>
      <c r="B10" s="252" t="s">
        <v>53</v>
      </c>
      <c r="C10" s="252"/>
      <c r="D10" s="248">
        <v>4183087384</v>
      </c>
      <c r="E10" s="249"/>
      <c r="F10" s="248">
        <v>3428680</v>
      </c>
      <c r="G10" s="249"/>
      <c r="H10" s="248">
        <v>431200</v>
      </c>
      <c r="I10" s="249"/>
      <c r="J10" s="256">
        <f t="shared" ref="J10:J26" si="1">D10+F10- H10</f>
        <v>4186084864</v>
      </c>
      <c r="K10" s="257"/>
      <c r="L10" s="248">
        <v>0</v>
      </c>
      <c r="M10" s="249"/>
      <c r="N10" s="248">
        <v>0</v>
      </c>
      <c r="O10" s="249"/>
      <c r="P10" s="263">
        <f t="shared" si="0"/>
        <v>4186084864</v>
      </c>
      <c r="Q10" s="263"/>
      <c r="R10" s="28"/>
      <c r="S10" s="23"/>
    </row>
    <row r="11" spans="1:19" ht="14.1" customHeight="1">
      <c r="A11" s="23"/>
      <c r="B11" s="253" t="s">
        <v>54</v>
      </c>
      <c r="C11" s="253"/>
      <c r="D11" s="248"/>
      <c r="E11" s="249"/>
      <c r="F11" s="248"/>
      <c r="G11" s="249"/>
      <c r="H11" s="248"/>
      <c r="I11" s="249"/>
      <c r="J11" s="256">
        <f t="shared" si="1"/>
        <v>0</v>
      </c>
      <c r="K11" s="257"/>
      <c r="L11" s="248"/>
      <c r="M11" s="249"/>
      <c r="N11" s="248"/>
      <c r="O11" s="249"/>
      <c r="P11" s="263">
        <f t="shared" si="0"/>
        <v>0</v>
      </c>
      <c r="Q11" s="263"/>
      <c r="R11" s="28"/>
      <c r="S11" s="23"/>
    </row>
    <row r="12" spans="1:19" ht="14.1" customHeight="1">
      <c r="A12" s="23"/>
      <c r="B12" s="253" t="s">
        <v>55</v>
      </c>
      <c r="C12" s="253"/>
      <c r="D12" s="248">
        <v>25384196871</v>
      </c>
      <c r="E12" s="249"/>
      <c r="F12" s="248">
        <v>620136003</v>
      </c>
      <c r="G12" s="249"/>
      <c r="H12" s="248">
        <v>6805333</v>
      </c>
      <c r="I12" s="249"/>
      <c r="J12" s="256">
        <f t="shared" si="1"/>
        <v>25997527541</v>
      </c>
      <c r="K12" s="257"/>
      <c r="L12" s="248">
        <v>13039699012</v>
      </c>
      <c r="M12" s="249"/>
      <c r="N12" s="248">
        <v>602725055</v>
      </c>
      <c r="O12" s="249"/>
      <c r="P12" s="263">
        <f t="shared" si="0"/>
        <v>12957828529</v>
      </c>
      <c r="Q12" s="263"/>
      <c r="R12" s="28"/>
      <c r="S12" s="23"/>
    </row>
    <row r="13" spans="1:19" ht="14.1" customHeight="1">
      <c r="A13" s="23"/>
      <c r="B13" s="252" t="s">
        <v>56</v>
      </c>
      <c r="C13" s="252"/>
      <c r="D13" s="248">
        <v>1130905691</v>
      </c>
      <c r="E13" s="249"/>
      <c r="F13" s="248">
        <v>232962801</v>
      </c>
      <c r="G13" s="249"/>
      <c r="H13" s="248">
        <v>0</v>
      </c>
      <c r="I13" s="249"/>
      <c r="J13" s="256">
        <f t="shared" si="1"/>
        <v>1363868492</v>
      </c>
      <c r="K13" s="257"/>
      <c r="L13" s="248">
        <v>534725310</v>
      </c>
      <c r="M13" s="249"/>
      <c r="N13" s="248">
        <v>32160825</v>
      </c>
      <c r="O13" s="249"/>
      <c r="P13" s="263">
        <f t="shared" si="0"/>
        <v>829143182</v>
      </c>
      <c r="Q13" s="263"/>
      <c r="R13" s="28"/>
      <c r="S13" s="23"/>
    </row>
    <row r="14" spans="1:19" ht="14.1" customHeight="1">
      <c r="A14" s="23"/>
      <c r="B14" s="258" t="s">
        <v>57</v>
      </c>
      <c r="C14" s="258"/>
      <c r="D14" s="248"/>
      <c r="E14" s="249"/>
      <c r="F14" s="248"/>
      <c r="G14" s="249"/>
      <c r="H14" s="248"/>
      <c r="I14" s="249"/>
      <c r="J14" s="256">
        <f t="shared" si="1"/>
        <v>0</v>
      </c>
      <c r="K14" s="257"/>
      <c r="L14" s="248"/>
      <c r="M14" s="249"/>
      <c r="N14" s="248"/>
      <c r="O14" s="249"/>
      <c r="P14" s="263">
        <f t="shared" si="0"/>
        <v>0</v>
      </c>
      <c r="Q14" s="263"/>
      <c r="R14" s="28"/>
      <c r="S14" s="23"/>
    </row>
    <row r="15" spans="1:19" ht="14.1" customHeight="1">
      <c r="A15" s="23"/>
      <c r="B15" s="259" t="s">
        <v>58</v>
      </c>
      <c r="C15" s="259"/>
      <c r="D15" s="256"/>
      <c r="E15" s="257"/>
      <c r="F15" s="256"/>
      <c r="G15" s="257"/>
      <c r="H15" s="256"/>
      <c r="I15" s="257"/>
      <c r="J15" s="256">
        <f t="shared" si="1"/>
        <v>0</v>
      </c>
      <c r="K15" s="257"/>
      <c r="L15" s="256"/>
      <c r="M15" s="257"/>
      <c r="N15" s="256"/>
      <c r="O15" s="257"/>
      <c r="P15" s="263">
        <f t="shared" si="0"/>
        <v>0</v>
      </c>
      <c r="Q15" s="263"/>
      <c r="R15" s="28"/>
      <c r="S15" s="23"/>
    </row>
    <row r="16" spans="1:19" ht="14.1" customHeight="1">
      <c r="A16" s="23"/>
      <c r="B16" s="258" t="s">
        <v>59</v>
      </c>
      <c r="C16" s="258"/>
      <c r="D16" s="248"/>
      <c r="E16" s="249"/>
      <c r="F16" s="248"/>
      <c r="G16" s="249"/>
      <c r="H16" s="248"/>
      <c r="I16" s="249"/>
      <c r="J16" s="256">
        <f t="shared" si="1"/>
        <v>0</v>
      </c>
      <c r="K16" s="257"/>
      <c r="L16" s="248"/>
      <c r="M16" s="249"/>
      <c r="N16" s="248"/>
      <c r="O16" s="249"/>
      <c r="P16" s="263">
        <f t="shared" si="0"/>
        <v>0</v>
      </c>
      <c r="Q16" s="263"/>
      <c r="R16" s="28"/>
      <c r="S16" s="23"/>
    </row>
    <row r="17" spans="1:19" ht="14.1" customHeight="1">
      <c r="A17" s="23"/>
      <c r="B17" s="253" t="s">
        <v>60</v>
      </c>
      <c r="C17" s="253"/>
      <c r="D17" s="248"/>
      <c r="E17" s="249"/>
      <c r="F17" s="248"/>
      <c r="G17" s="249"/>
      <c r="H17" s="248"/>
      <c r="I17" s="249"/>
      <c r="J17" s="256">
        <f t="shared" si="1"/>
        <v>0</v>
      </c>
      <c r="K17" s="257"/>
      <c r="L17" s="248"/>
      <c r="M17" s="249"/>
      <c r="N17" s="248"/>
      <c r="O17" s="249"/>
      <c r="P17" s="263">
        <f t="shared" si="0"/>
        <v>0</v>
      </c>
      <c r="Q17" s="263"/>
      <c r="R17" s="28"/>
      <c r="S17" s="23"/>
    </row>
    <row r="18" spans="1:19" ht="14.1" customHeight="1">
      <c r="A18" s="23"/>
      <c r="B18" s="253" t="s">
        <v>61</v>
      </c>
      <c r="C18" s="253"/>
      <c r="D18" s="248">
        <v>0</v>
      </c>
      <c r="E18" s="249"/>
      <c r="F18" s="248">
        <v>1102502940</v>
      </c>
      <c r="G18" s="249"/>
      <c r="H18" s="248">
        <v>0</v>
      </c>
      <c r="I18" s="249"/>
      <c r="J18" s="256">
        <f t="shared" si="1"/>
        <v>1102502940</v>
      </c>
      <c r="K18" s="257"/>
      <c r="L18" s="248">
        <v>0</v>
      </c>
      <c r="M18" s="249"/>
      <c r="N18" s="248">
        <v>0</v>
      </c>
      <c r="O18" s="249"/>
      <c r="P18" s="263">
        <f t="shared" si="0"/>
        <v>1102502940</v>
      </c>
      <c r="Q18" s="263"/>
      <c r="R18" s="28"/>
      <c r="S18" s="23"/>
    </row>
    <row r="19" spans="1:19" ht="14.1" customHeight="1">
      <c r="A19" s="23"/>
      <c r="B19" s="268" t="s">
        <v>62</v>
      </c>
      <c r="C19" s="268"/>
      <c r="D19" s="256">
        <f>SUBTOTAL(9,D20:E24)</f>
        <v>49213814555</v>
      </c>
      <c r="E19" s="257"/>
      <c r="F19" s="256">
        <f>SUBTOTAL(9,F20:G24)</f>
        <v>224471610</v>
      </c>
      <c r="G19" s="257"/>
      <c r="H19" s="256">
        <f>SUBTOTAL(9,H20:I24)</f>
        <v>0</v>
      </c>
      <c r="I19" s="257"/>
      <c r="J19" s="256">
        <f t="shared" si="1"/>
        <v>49438286165</v>
      </c>
      <c r="K19" s="257"/>
      <c r="L19" s="256">
        <f>SUBTOTAL(9,L20:M24)</f>
        <v>26992353286</v>
      </c>
      <c r="M19" s="257"/>
      <c r="N19" s="256">
        <f>SUBTOTAL(9,N20:O24)</f>
        <v>837338901</v>
      </c>
      <c r="O19" s="257"/>
      <c r="P19" s="263">
        <f t="shared" si="0"/>
        <v>22445932879</v>
      </c>
      <c r="Q19" s="263"/>
      <c r="R19" s="28"/>
      <c r="S19" s="23"/>
    </row>
    <row r="20" spans="1:19" ht="14.1" customHeight="1">
      <c r="A20" s="23"/>
      <c r="B20" s="252" t="s">
        <v>63</v>
      </c>
      <c r="C20" s="252"/>
      <c r="D20" s="248">
        <v>1913</v>
      </c>
      <c r="E20" s="249"/>
      <c r="F20" s="248">
        <v>8743338</v>
      </c>
      <c r="G20" s="249"/>
      <c r="H20" s="248">
        <v>0</v>
      </c>
      <c r="I20" s="249"/>
      <c r="J20" s="256">
        <f t="shared" si="1"/>
        <v>8745251</v>
      </c>
      <c r="K20" s="257"/>
      <c r="L20" s="248">
        <v>0</v>
      </c>
      <c r="M20" s="249"/>
      <c r="N20" s="248">
        <v>0</v>
      </c>
      <c r="O20" s="249"/>
      <c r="P20" s="263">
        <f t="shared" si="0"/>
        <v>8745251</v>
      </c>
      <c r="Q20" s="263"/>
      <c r="R20" s="28"/>
      <c r="S20" s="23"/>
    </row>
    <row r="21" spans="1:19" ht="14.1" customHeight="1">
      <c r="A21" s="23"/>
      <c r="B21" s="267" t="s">
        <v>64</v>
      </c>
      <c r="C21" s="267"/>
      <c r="D21" s="248"/>
      <c r="E21" s="249"/>
      <c r="F21" s="248"/>
      <c r="G21" s="249"/>
      <c r="H21" s="248"/>
      <c r="I21" s="249"/>
      <c r="J21" s="256">
        <f t="shared" si="1"/>
        <v>0</v>
      </c>
      <c r="K21" s="257"/>
      <c r="L21" s="248"/>
      <c r="M21" s="249"/>
      <c r="N21" s="248"/>
      <c r="O21" s="249"/>
      <c r="P21" s="263">
        <f t="shared" si="0"/>
        <v>0</v>
      </c>
      <c r="Q21" s="263"/>
      <c r="R21" s="28"/>
      <c r="S21" s="23"/>
    </row>
    <row r="22" spans="1:19" ht="14.1" customHeight="1">
      <c r="A22" s="23"/>
      <c r="B22" s="266" t="s">
        <v>56</v>
      </c>
      <c r="C22" s="266"/>
      <c r="D22" s="248">
        <v>49213812642</v>
      </c>
      <c r="E22" s="249"/>
      <c r="F22" s="248">
        <v>211559040</v>
      </c>
      <c r="G22" s="249"/>
      <c r="H22" s="248">
        <v>0</v>
      </c>
      <c r="I22" s="249"/>
      <c r="J22" s="256">
        <f t="shared" si="1"/>
        <v>49425371682</v>
      </c>
      <c r="K22" s="257"/>
      <c r="L22" s="248">
        <v>26992353286</v>
      </c>
      <c r="M22" s="249"/>
      <c r="N22" s="248">
        <v>837338901</v>
      </c>
      <c r="O22" s="249"/>
      <c r="P22" s="263">
        <f t="shared" si="0"/>
        <v>22433018396</v>
      </c>
      <c r="Q22" s="263"/>
      <c r="R22" s="28"/>
      <c r="S22" s="23"/>
    </row>
    <row r="23" spans="1:19" ht="14.1" customHeight="1">
      <c r="A23" s="23"/>
      <c r="B23" s="266" t="s">
        <v>60</v>
      </c>
      <c r="C23" s="266"/>
      <c r="D23" s="248"/>
      <c r="E23" s="249"/>
      <c r="F23" s="248"/>
      <c r="G23" s="249"/>
      <c r="H23" s="248"/>
      <c r="I23" s="249"/>
      <c r="J23" s="256">
        <f t="shared" si="1"/>
        <v>0</v>
      </c>
      <c r="K23" s="257"/>
      <c r="L23" s="248"/>
      <c r="M23" s="249"/>
      <c r="N23" s="248"/>
      <c r="O23" s="249"/>
      <c r="P23" s="263">
        <f t="shared" si="0"/>
        <v>0</v>
      </c>
      <c r="Q23" s="263"/>
      <c r="R23" s="28"/>
      <c r="S23" s="23"/>
    </row>
    <row r="24" spans="1:19" ht="14.1" customHeight="1">
      <c r="A24" s="23"/>
      <c r="B24" s="267" t="s">
        <v>61</v>
      </c>
      <c r="C24" s="267"/>
      <c r="D24" s="248">
        <v>0</v>
      </c>
      <c r="E24" s="249"/>
      <c r="F24" s="248">
        <v>4169232</v>
      </c>
      <c r="G24" s="249"/>
      <c r="H24" s="248">
        <v>0</v>
      </c>
      <c r="I24" s="249"/>
      <c r="J24" s="256">
        <f t="shared" si="1"/>
        <v>4169232</v>
      </c>
      <c r="K24" s="257"/>
      <c r="L24" s="248">
        <v>0</v>
      </c>
      <c r="M24" s="249"/>
      <c r="N24" s="248">
        <v>0</v>
      </c>
      <c r="O24" s="249"/>
      <c r="P24" s="263">
        <f t="shared" si="0"/>
        <v>4169232</v>
      </c>
      <c r="Q24" s="263"/>
      <c r="R24" s="28"/>
      <c r="S24" s="23"/>
    </row>
    <row r="25" spans="1:19" ht="14.1" customHeight="1">
      <c r="A25" s="23"/>
      <c r="B25" s="266" t="s">
        <v>65</v>
      </c>
      <c r="C25" s="266"/>
      <c r="D25" s="248">
        <v>1171187834</v>
      </c>
      <c r="E25" s="249"/>
      <c r="F25" s="248">
        <v>42329001</v>
      </c>
      <c r="G25" s="249"/>
      <c r="H25" s="248">
        <v>10072000</v>
      </c>
      <c r="I25" s="249"/>
      <c r="J25" s="256">
        <f t="shared" si="1"/>
        <v>1203444835</v>
      </c>
      <c r="K25" s="257"/>
      <c r="L25" s="248">
        <v>956227077</v>
      </c>
      <c r="M25" s="249"/>
      <c r="N25" s="248">
        <v>81940019</v>
      </c>
      <c r="O25" s="249"/>
      <c r="P25" s="263">
        <f t="shared" si="0"/>
        <v>247217758</v>
      </c>
      <c r="Q25" s="263"/>
      <c r="R25" s="28"/>
      <c r="S25" s="23"/>
    </row>
    <row r="26" spans="1:19" ht="14.1" customHeight="1">
      <c r="A26" s="23"/>
      <c r="B26" s="264" t="s">
        <v>35</v>
      </c>
      <c r="C26" s="265"/>
      <c r="D26" s="245">
        <f>SUBTOTAL(9,D9:E25)</f>
        <v>81083192335</v>
      </c>
      <c r="E26" s="246"/>
      <c r="F26" s="245">
        <f>SUBTOTAL(9,F9:G25)</f>
        <v>2225831035</v>
      </c>
      <c r="G26" s="246"/>
      <c r="H26" s="245">
        <f>SUBTOTAL(9,H9:I25)</f>
        <v>17308533</v>
      </c>
      <c r="I26" s="246"/>
      <c r="J26" s="245">
        <f t="shared" si="1"/>
        <v>83291714837</v>
      </c>
      <c r="K26" s="246"/>
      <c r="L26" s="245">
        <f>SUBTOTAL(9,L9:M25)</f>
        <v>41523004685</v>
      </c>
      <c r="M26" s="246"/>
      <c r="N26" s="245">
        <f>SUBTOTAL(9,N9:O25)</f>
        <v>1554164800</v>
      </c>
      <c r="O26" s="246"/>
      <c r="P26" s="263">
        <f t="shared" si="0"/>
        <v>41768710152</v>
      </c>
      <c r="Q26" s="263"/>
      <c r="R26" s="28"/>
      <c r="S26" s="23"/>
    </row>
    <row r="27" spans="1:19" ht="8.4499999999999993" customHeight="1">
      <c r="A27" s="23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1"/>
      <c r="O27" s="31"/>
      <c r="P27" s="32"/>
      <c r="Q27" s="32"/>
      <c r="R27" s="32"/>
      <c r="S27" s="23"/>
    </row>
    <row r="28" spans="1:19" ht="6.75" customHeight="1">
      <c r="A28" s="23"/>
      <c r="B28" s="2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23"/>
      <c r="Q28" s="23"/>
      <c r="R28" s="23"/>
      <c r="S28" s="23"/>
    </row>
    <row r="29" spans="1:19" ht="20.25" customHeight="1">
      <c r="A29" s="23"/>
      <c r="B29" s="35" t="s">
        <v>218</v>
      </c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23"/>
      <c r="Q29" s="23"/>
      <c r="R29" s="37" t="s">
        <v>237</v>
      </c>
      <c r="S29" s="23"/>
    </row>
    <row r="30" spans="1:19" ht="12.95" customHeight="1">
      <c r="A30" s="23"/>
      <c r="B30" s="260" t="s">
        <v>44</v>
      </c>
      <c r="C30" s="260"/>
      <c r="D30" s="260" t="s">
        <v>66</v>
      </c>
      <c r="E30" s="260"/>
      <c r="F30" s="260" t="s">
        <v>67</v>
      </c>
      <c r="G30" s="260"/>
      <c r="H30" s="260" t="s">
        <v>68</v>
      </c>
      <c r="I30" s="260"/>
      <c r="J30" s="260" t="s">
        <v>69</v>
      </c>
      <c r="K30" s="260"/>
      <c r="L30" s="260" t="s">
        <v>70</v>
      </c>
      <c r="M30" s="260"/>
      <c r="N30" s="260" t="s">
        <v>71</v>
      </c>
      <c r="O30" s="260"/>
      <c r="P30" s="260" t="s">
        <v>72</v>
      </c>
      <c r="Q30" s="260"/>
      <c r="R30" s="260" t="s">
        <v>73</v>
      </c>
      <c r="S30" s="23"/>
    </row>
    <row r="31" spans="1:19" ht="12.95" customHeight="1">
      <c r="A31" s="23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3"/>
    </row>
    <row r="32" spans="1:19" ht="14.1" customHeight="1">
      <c r="A32" s="23"/>
      <c r="B32" s="261" t="s">
        <v>52</v>
      </c>
      <c r="C32" s="262"/>
      <c r="D32" s="245">
        <f>SUBTOTAL(9,D33:E41)</f>
        <v>893305853</v>
      </c>
      <c r="E32" s="246"/>
      <c r="F32" s="245">
        <f>SUBTOTAL(9,F33:G41)</f>
        <v>8797668465</v>
      </c>
      <c r="G32" s="246"/>
      <c r="H32" s="245">
        <f>SUBTOTAL(9,H33:I41)</f>
        <v>2236620980</v>
      </c>
      <c r="I32" s="246"/>
      <c r="J32" s="245">
        <f>SUBTOTAL(9,J33:K41)</f>
        <v>2178472867</v>
      </c>
      <c r="K32" s="246"/>
      <c r="L32" s="245">
        <f>SUBTOTAL(9,L33:M41)</f>
        <v>208895367</v>
      </c>
      <c r="M32" s="246"/>
      <c r="N32" s="245">
        <f>SUBTOTAL(9,N33:O41)</f>
        <v>180123363</v>
      </c>
      <c r="O32" s="246"/>
      <c r="P32" s="245">
        <f>SUBTOTAL(9,P33:Q41)</f>
        <v>4580472620</v>
      </c>
      <c r="Q32" s="246"/>
      <c r="R32" s="156">
        <f>SUM(D32:Q32)</f>
        <v>19075559515</v>
      </c>
      <c r="S32" s="23"/>
    </row>
    <row r="33" spans="1:19" ht="14.1" customHeight="1">
      <c r="A33" s="23"/>
      <c r="B33" s="253" t="s">
        <v>63</v>
      </c>
      <c r="C33" s="253"/>
      <c r="D33" s="248">
        <v>639673827</v>
      </c>
      <c r="E33" s="249"/>
      <c r="F33" s="248">
        <v>1115026560</v>
      </c>
      <c r="G33" s="249"/>
      <c r="H33" s="248">
        <v>414819858</v>
      </c>
      <c r="I33" s="249"/>
      <c r="J33" s="248">
        <v>64215000</v>
      </c>
      <c r="K33" s="249"/>
      <c r="L33" s="248">
        <v>106889566</v>
      </c>
      <c r="M33" s="249"/>
      <c r="N33" s="248">
        <v>52408683</v>
      </c>
      <c r="O33" s="249"/>
      <c r="P33" s="248">
        <v>1793051370</v>
      </c>
      <c r="Q33" s="249"/>
      <c r="R33" s="156">
        <f t="shared" ref="R33:R49" si="2">SUM(D33:Q33)</f>
        <v>4186084864</v>
      </c>
      <c r="S33" s="23"/>
    </row>
    <row r="34" spans="1:19" ht="14.1" customHeight="1">
      <c r="A34" s="23"/>
      <c r="B34" s="253" t="s">
        <v>54</v>
      </c>
      <c r="C34" s="253"/>
      <c r="D34" s="248"/>
      <c r="E34" s="249"/>
      <c r="F34" s="248"/>
      <c r="G34" s="249"/>
      <c r="H34" s="248"/>
      <c r="I34" s="249"/>
      <c r="J34" s="248"/>
      <c r="K34" s="249"/>
      <c r="L34" s="248"/>
      <c r="M34" s="249"/>
      <c r="N34" s="248"/>
      <c r="O34" s="249"/>
      <c r="P34" s="248"/>
      <c r="Q34" s="249"/>
      <c r="R34" s="156">
        <f t="shared" si="2"/>
        <v>0</v>
      </c>
      <c r="S34" s="23"/>
    </row>
    <row r="35" spans="1:19" ht="14.1" customHeight="1">
      <c r="A35" s="23"/>
      <c r="B35" s="252" t="s">
        <v>55</v>
      </c>
      <c r="C35" s="252"/>
      <c r="D35" s="248">
        <v>253632026</v>
      </c>
      <c r="E35" s="249"/>
      <c r="F35" s="248">
        <v>6952693362</v>
      </c>
      <c r="G35" s="249"/>
      <c r="H35" s="248">
        <v>1783143282</v>
      </c>
      <c r="I35" s="249"/>
      <c r="J35" s="248">
        <v>987201806</v>
      </c>
      <c r="K35" s="249"/>
      <c r="L35" s="248">
        <v>100750964</v>
      </c>
      <c r="M35" s="249"/>
      <c r="N35" s="248">
        <v>127714680</v>
      </c>
      <c r="O35" s="249"/>
      <c r="P35" s="248">
        <v>2752692409</v>
      </c>
      <c r="Q35" s="249"/>
      <c r="R35" s="156">
        <f t="shared" si="2"/>
        <v>12957828529</v>
      </c>
      <c r="S35" s="23"/>
    </row>
    <row r="36" spans="1:19" ht="14.1" customHeight="1">
      <c r="A36" s="23"/>
      <c r="B36" s="253" t="s">
        <v>56</v>
      </c>
      <c r="C36" s="253"/>
      <c r="D36" s="248"/>
      <c r="E36" s="249"/>
      <c r="F36" s="248">
        <v>723862743</v>
      </c>
      <c r="G36" s="249"/>
      <c r="H36" s="248">
        <v>37162040</v>
      </c>
      <c r="I36" s="249"/>
      <c r="J36" s="248">
        <v>42965021</v>
      </c>
      <c r="K36" s="249"/>
      <c r="L36" s="248">
        <v>1254837</v>
      </c>
      <c r="M36" s="249"/>
      <c r="N36" s="248"/>
      <c r="O36" s="249"/>
      <c r="P36" s="248">
        <v>23898541</v>
      </c>
      <c r="Q36" s="249"/>
      <c r="R36" s="156">
        <f t="shared" si="2"/>
        <v>829143182</v>
      </c>
      <c r="S36" s="23"/>
    </row>
    <row r="37" spans="1:19" ht="14.1" customHeight="1">
      <c r="A37" s="23"/>
      <c r="B37" s="258" t="s">
        <v>57</v>
      </c>
      <c r="C37" s="258"/>
      <c r="D37" s="248"/>
      <c r="E37" s="249"/>
      <c r="F37" s="248"/>
      <c r="G37" s="249"/>
      <c r="H37" s="248"/>
      <c r="I37" s="249"/>
      <c r="J37" s="248"/>
      <c r="K37" s="249"/>
      <c r="L37" s="248"/>
      <c r="M37" s="249"/>
      <c r="N37" s="248"/>
      <c r="O37" s="249"/>
      <c r="P37" s="248"/>
      <c r="Q37" s="249"/>
      <c r="R37" s="156">
        <f t="shared" si="2"/>
        <v>0</v>
      </c>
      <c r="S37" s="23"/>
    </row>
    <row r="38" spans="1:19" ht="14.1" customHeight="1">
      <c r="A38" s="23"/>
      <c r="B38" s="259" t="s">
        <v>58</v>
      </c>
      <c r="C38" s="259"/>
      <c r="D38" s="256"/>
      <c r="E38" s="257"/>
      <c r="F38" s="256"/>
      <c r="G38" s="257"/>
      <c r="H38" s="256"/>
      <c r="I38" s="257"/>
      <c r="J38" s="256"/>
      <c r="K38" s="257"/>
      <c r="L38" s="256"/>
      <c r="M38" s="257"/>
      <c r="N38" s="256"/>
      <c r="O38" s="257"/>
      <c r="P38" s="256"/>
      <c r="Q38" s="257"/>
      <c r="R38" s="156">
        <f t="shared" si="2"/>
        <v>0</v>
      </c>
      <c r="S38" s="23"/>
    </row>
    <row r="39" spans="1:19" ht="14.1" customHeight="1">
      <c r="A39" s="23"/>
      <c r="B39" s="258" t="s">
        <v>59</v>
      </c>
      <c r="C39" s="258"/>
      <c r="D39" s="248"/>
      <c r="E39" s="249"/>
      <c r="F39" s="248"/>
      <c r="G39" s="249"/>
      <c r="H39" s="248"/>
      <c r="I39" s="249"/>
      <c r="J39" s="248"/>
      <c r="K39" s="249"/>
      <c r="L39" s="248"/>
      <c r="M39" s="249"/>
      <c r="N39" s="248"/>
      <c r="O39" s="249"/>
      <c r="P39" s="248"/>
      <c r="Q39" s="249"/>
      <c r="R39" s="156">
        <f t="shared" si="2"/>
        <v>0</v>
      </c>
      <c r="S39" s="23"/>
    </row>
    <row r="40" spans="1:19" ht="14.1" customHeight="1">
      <c r="A40" s="23"/>
      <c r="B40" s="253" t="s">
        <v>60</v>
      </c>
      <c r="C40" s="253"/>
      <c r="D40" s="248"/>
      <c r="E40" s="249"/>
      <c r="F40" s="248"/>
      <c r="G40" s="249"/>
      <c r="H40" s="248"/>
      <c r="I40" s="249"/>
      <c r="J40" s="248"/>
      <c r="K40" s="249"/>
      <c r="L40" s="248"/>
      <c r="M40" s="249"/>
      <c r="N40" s="248"/>
      <c r="O40" s="249"/>
      <c r="P40" s="248"/>
      <c r="Q40" s="249"/>
      <c r="R40" s="156">
        <f t="shared" si="2"/>
        <v>0</v>
      </c>
      <c r="S40" s="23"/>
    </row>
    <row r="41" spans="1:19" ht="14.1" customHeight="1">
      <c r="A41" s="23"/>
      <c r="B41" s="253" t="s">
        <v>61</v>
      </c>
      <c r="C41" s="253"/>
      <c r="D41" s="248"/>
      <c r="E41" s="249"/>
      <c r="F41" s="248">
        <v>6085800</v>
      </c>
      <c r="G41" s="249"/>
      <c r="H41" s="248">
        <v>1495800</v>
      </c>
      <c r="I41" s="249"/>
      <c r="J41" s="248">
        <v>1084091040</v>
      </c>
      <c r="K41" s="249"/>
      <c r="L41" s="248"/>
      <c r="M41" s="249"/>
      <c r="N41" s="248"/>
      <c r="O41" s="249"/>
      <c r="P41" s="248">
        <v>10830300</v>
      </c>
      <c r="Q41" s="249"/>
      <c r="R41" s="156">
        <f t="shared" si="2"/>
        <v>1102502940</v>
      </c>
      <c r="S41" s="23"/>
    </row>
    <row r="42" spans="1:19" ht="14.1" customHeight="1">
      <c r="A42" s="23"/>
      <c r="B42" s="254" t="s">
        <v>62</v>
      </c>
      <c r="C42" s="255"/>
      <c r="D42" s="256">
        <f>SUBTOTAL(9,D43:E47)</f>
        <v>21984510656</v>
      </c>
      <c r="E42" s="257"/>
      <c r="F42" s="256">
        <f>SUBTOTAL(9,F43:G47)</f>
        <v>0</v>
      </c>
      <c r="G42" s="257"/>
      <c r="H42" s="256">
        <f>SUBTOTAL(9,H43:I47)</f>
        <v>0</v>
      </c>
      <c r="I42" s="257"/>
      <c r="J42" s="256">
        <f>SUBTOTAL(9,J43:K47)</f>
        <v>0</v>
      </c>
      <c r="K42" s="257"/>
      <c r="L42" s="256">
        <f>SUBTOTAL(9,L43:M47)</f>
        <v>213019220</v>
      </c>
      <c r="M42" s="257"/>
      <c r="N42" s="256">
        <f>SUBTOTAL(9,N43:O47)</f>
        <v>248403003</v>
      </c>
      <c r="O42" s="257"/>
      <c r="P42" s="256">
        <f>SUBTOTAL(9,P43:Q47)</f>
        <v>0</v>
      </c>
      <c r="Q42" s="257"/>
      <c r="R42" s="156">
        <f t="shared" si="2"/>
        <v>22445932879</v>
      </c>
      <c r="S42" s="38"/>
    </row>
    <row r="43" spans="1:19" ht="14.1" customHeight="1">
      <c r="A43" s="23"/>
      <c r="B43" s="253" t="s">
        <v>63</v>
      </c>
      <c r="C43" s="253"/>
      <c r="D43" s="248">
        <v>8745251</v>
      </c>
      <c r="E43" s="249"/>
      <c r="F43" s="248"/>
      <c r="G43" s="249"/>
      <c r="H43" s="248"/>
      <c r="I43" s="249"/>
      <c r="J43" s="248"/>
      <c r="K43" s="249"/>
      <c r="L43" s="248"/>
      <c r="M43" s="249"/>
      <c r="N43" s="248"/>
      <c r="O43" s="249"/>
      <c r="P43" s="248"/>
      <c r="Q43" s="249"/>
      <c r="R43" s="156">
        <f t="shared" si="2"/>
        <v>8745251</v>
      </c>
      <c r="S43" s="23"/>
    </row>
    <row r="44" spans="1:19" ht="14.1" customHeight="1">
      <c r="A44" s="23"/>
      <c r="B44" s="253" t="s">
        <v>64</v>
      </c>
      <c r="C44" s="253"/>
      <c r="D44" s="248"/>
      <c r="E44" s="249"/>
      <c r="F44" s="248"/>
      <c r="G44" s="249"/>
      <c r="H44" s="248"/>
      <c r="I44" s="249"/>
      <c r="J44" s="248"/>
      <c r="K44" s="249"/>
      <c r="L44" s="248"/>
      <c r="M44" s="249"/>
      <c r="N44" s="248"/>
      <c r="O44" s="249"/>
      <c r="P44" s="248"/>
      <c r="Q44" s="249"/>
      <c r="R44" s="156">
        <f t="shared" si="2"/>
        <v>0</v>
      </c>
      <c r="S44" s="23"/>
    </row>
    <row r="45" spans="1:19" ht="14.1" customHeight="1">
      <c r="A45" s="23"/>
      <c r="B45" s="252" t="s">
        <v>56</v>
      </c>
      <c r="C45" s="252"/>
      <c r="D45" s="248">
        <v>21971596173</v>
      </c>
      <c r="E45" s="249"/>
      <c r="F45" s="248"/>
      <c r="G45" s="249"/>
      <c r="H45" s="248"/>
      <c r="I45" s="249"/>
      <c r="J45" s="248"/>
      <c r="K45" s="249"/>
      <c r="L45" s="248">
        <v>213019220</v>
      </c>
      <c r="M45" s="249"/>
      <c r="N45" s="248">
        <v>248403003</v>
      </c>
      <c r="O45" s="249"/>
      <c r="P45" s="248"/>
      <c r="Q45" s="249"/>
      <c r="R45" s="156">
        <f t="shared" si="2"/>
        <v>22433018396</v>
      </c>
      <c r="S45" s="23"/>
    </row>
    <row r="46" spans="1:19" ht="14.1" customHeight="1">
      <c r="A46" s="23"/>
      <c r="B46" s="253" t="s">
        <v>60</v>
      </c>
      <c r="C46" s="253"/>
      <c r="D46" s="248"/>
      <c r="E46" s="249"/>
      <c r="F46" s="248"/>
      <c r="G46" s="249"/>
      <c r="H46" s="248"/>
      <c r="I46" s="249"/>
      <c r="J46" s="248"/>
      <c r="K46" s="249"/>
      <c r="L46" s="248"/>
      <c r="M46" s="249"/>
      <c r="N46" s="248"/>
      <c r="O46" s="249"/>
      <c r="P46" s="248"/>
      <c r="Q46" s="249"/>
      <c r="R46" s="156">
        <f t="shared" si="2"/>
        <v>0</v>
      </c>
      <c r="S46" s="23"/>
    </row>
    <row r="47" spans="1:19" ht="14.1" customHeight="1">
      <c r="A47" s="23"/>
      <c r="B47" s="252" t="s">
        <v>61</v>
      </c>
      <c r="C47" s="252"/>
      <c r="D47" s="248">
        <v>4169232</v>
      </c>
      <c r="E47" s="249"/>
      <c r="F47" s="248"/>
      <c r="G47" s="249"/>
      <c r="H47" s="248"/>
      <c r="I47" s="249"/>
      <c r="J47" s="248"/>
      <c r="K47" s="249"/>
      <c r="L47" s="248"/>
      <c r="M47" s="249"/>
      <c r="N47" s="248"/>
      <c r="O47" s="249"/>
      <c r="P47" s="248"/>
      <c r="Q47" s="249"/>
      <c r="R47" s="156">
        <f t="shared" si="2"/>
        <v>4169232</v>
      </c>
      <c r="S47" s="23"/>
    </row>
    <row r="48" spans="1:19" ht="14.1" customHeight="1">
      <c r="A48" s="23"/>
      <c r="B48" s="250" t="s">
        <v>65</v>
      </c>
      <c r="C48" s="251"/>
      <c r="D48" s="248">
        <v>1615676</v>
      </c>
      <c r="E48" s="249"/>
      <c r="F48" s="248">
        <v>15200198</v>
      </c>
      <c r="G48" s="249"/>
      <c r="H48" s="248">
        <v>5105698</v>
      </c>
      <c r="I48" s="249"/>
      <c r="J48" s="248">
        <v>2903002</v>
      </c>
      <c r="K48" s="249"/>
      <c r="L48" s="248">
        <v>6</v>
      </c>
      <c r="M48" s="249"/>
      <c r="N48" s="248">
        <v>174043208</v>
      </c>
      <c r="O48" s="249"/>
      <c r="P48" s="248">
        <v>48349970</v>
      </c>
      <c r="Q48" s="249"/>
      <c r="R48" s="156">
        <f t="shared" si="2"/>
        <v>247217758</v>
      </c>
      <c r="S48" s="23"/>
    </row>
    <row r="49" spans="1:20" ht="13.5" customHeight="1">
      <c r="A49" s="23"/>
      <c r="B49" s="247" t="s">
        <v>73</v>
      </c>
      <c r="C49" s="247"/>
      <c r="D49" s="245">
        <f>SUBTOTAL(9,D32:E48)</f>
        <v>22879432185</v>
      </c>
      <c r="E49" s="246"/>
      <c r="F49" s="245">
        <f>SUBTOTAL(9,F32:G48)</f>
        <v>8812868663</v>
      </c>
      <c r="G49" s="246"/>
      <c r="H49" s="245">
        <f>SUBTOTAL(9,H32:I48)</f>
        <v>2241726678</v>
      </c>
      <c r="I49" s="246"/>
      <c r="J49" s="245">
        <f>SUBTOTAL(9,J32:K48)</f>
        <v>2181375869</v>
      </c>
      <c r="K49" s="246"/>
      <c r="L49" s="245">
        <f>SUBTOTAL(9,L32:M48)</f>
        <v>421914593</v>
      </c>
      <c r="M49" s="246"/>
      <c r="N49" s="245">
        <f>SUBTOTAL(9,N32:O48)</f>
        <v>602569574</v>
      </c>
      <c r="O49" s="246"/>
      <c r="P49" s="245">
        <f>SUBTOTAL(9,P32:Q48)</f>
        <v>4628822590</v>
      </c>
      <c r="Q49" s="246"/>
      <c r="R49" s="156">
        <f t="shared" si="2"/>
        <v>41768710152</v>
      </c>
      <c r="S49" s="23"/>
    </row>
    <row r="50" spans="1:20" ht="3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5.0999999999999996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9"/>
      <c r="T51" s="23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</mergeCells>
  <phoneticPr fontId="3"/>
  <printOptions horizontalCentered="1"/>
  <pageMargins left="0" right="0" top="0" bottom="0" header="0.31496062992125984" footer="0.31496062992125984"/>
  <pageSetup paperSize="9"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110" zoomScaleNormal="100" zoomScaleSheetLayoutView="110" workbookViewId="0">
      <selection activeCell="S56" sqref="S56:T56"/>
    </sheetView>
  </sheetViews>
  <sheetFormatPr defaultRowHeight="13.5"/>
  <cols>
    <col min="1" max="2" width="12.625" customWidth="1"/>
    <col min="3" max="3" width="8.375" customWidth="1"/>
    <col min="4" max="4" width="16.75" customWidth="1"/>
    <col min="5" max="5" width="11.125" customWidth="1"/>
    <col min="6" max="6" width="16.75" customWidth="1"/>
  </cols>
  <sheetData>
    <row r="1" spans="1:5" ht="15" customHeight="1">
      <c r="A1" s="336" t="s">
        <v>183</v>
      </c>
      <c r="B1" s="337"/>
      <c r="C1" s="337"/>
      <c r="D1" s="337"/>
      <c r="E1" s="337"/>
    </row>
    <row r="2" spans="1:5" ht="14.25" customHeight="1">
      <c r="A2" s="106" t="s">
        <v>184</v>
      </c>
      <c r="E2" s="107" t="s">
        <v>237</v>
      </c>
    </row>
    <row r="3" spans="1:5">
      <c r="A3" s="108" t="s">
        <v>185</v>
      </c>
      <c r="B3" s="109" t="s">
        <v>168</v>
      </c>
      <c r="C3" s="110" t="s">
        <v>186</v>
      </c>
      <c r="D3" s="110"/>
      <c r="E3" s="111" t="s">
        <v>0</v>
      </c>
    </row>
    <row r="4" spans="1:5">
      <c r="A4" s="338" t="s">
        <v>187</v>
      </c>
      <c r="B4" s="341" t="s">
        <v>36</v>
      </c>
      <c r="C4" s="180" t="s">
        <v>188</v>
      </c>
      <c r="D4" s="181"/>
      <c r="E4" s="183">
        <v>5461446317</v>
      </c>
    </row>
    <row r="5" spans="1:5">
      <c r="A5" s="339"/>
      <c r="B5" s="342"/>
      <c r="C5" s="180" t="s">
        <v>189</v>
      </c>
      <c r="D5" s="181"/>
      <c r="E5" s="183">
        <v>1638165000</v>
      </c>
    </row>
    <row r="6" spans="1:5">
      <c r="A6" s="339"/>
      <c r="B6" s="342"/>
      <c r="C6" s="180" t="s">
        <v>190</v>
      </c>
      <c r="D6" s="181"/>
      <c r="E6" s="183">
        <v>173071000</v>
      </c>
    </row>
    <row r="7" spans="1:5">
      <c r="A7" s="339"/>
      <c r="B7" s="342"/>
      <c r="C7" s="182" t="s">
        <v>1</v>
      </c>
      <c r="D7" s="181"/>
      <c r="E7" s="183">
        <v>1187862139</v>
      </c>
    </row>
    <row r="8" spans="1:5">
      <c r="A8" s="339"/>
      <c r="B8" s="343"/>
      <c r="C8" s="344" t="s">
        <v>191</v>
      </c>
      <c r="D8" s="345"/>
      <c r="E8" s="199">
        <f>SUM(E4:E7)</f>
        <v>8460544456</v>
      </c>
    </row>
    <row r="9" spans="1:5" ht="13.5" customHeight="1">
      <c r="A9" s="339"/>
      <c r="B9" s="346" t="s">
        <v>37</v>
      </c>
      <c r="C9" s="348" t="s">
        <v>192</v>
      </c>
      <c r="D9" s="112" t="s">
        <v>316</v>
      </c>
      <c r="E9" s="199">
        <v>131200000</v>
      </c>
    </row>
    <row r="10" spans="1:5">
      <c r="A10" s="339"/>
      <c r="B10" s="347"/>
      <c r="C10" s="349"/>
      <c r="D10" s="112" t="s">
        <v>317</v>
      </c>
      <c r="E10" s="199">
        <v>284343623</v>
      </c>
    </row>
    <row r="11" spans="1:5">
      <c r="A11" s="339"/>
      <c r="B11" s="342"/>
      <c r="C11" s="349"/>
      <c r="D11" s="112" t="s">
        <v>296</v>
      </c>
      <c r="E11" s="199">
        <v>0</v>
      </c>
    </row>
    <row r="12" spans="1:5">
      <c r="A12" s="339"/>
      <c r="B12" s="342"/>
      <c r="C12" s="350"/>
      <c r="D12" s="113" t="s">
        <v>181</v>
      </c>
      <c r="E12" s="199">
        <f>SUM(E9:E11)</f>
        <v>415543623</v>
      </c>
    </row>
    <row r="13" spans="1:5" ht="13.5" customHeight="1">
      <c r="A13" s="339"/>
      <c r="B13" s="342"/>
      <c r="C13" s="348" t="s">
        <v>193</v>
      </c>
      <c r="D13" s="112" t="s">
        <v>316</v>
      </c>
      <c r="E13" s="199">
        <v>1073044390</v>
      </c>
    </row>
    <row r="14" spans="1:5">
      <c r="A14" s="339"/>
      <c r="B14" s="342"/>
      <c r="C14" s="349"/>
      <c r="D14" s="112" t="s">
        <v>317</v>
      </c>
      <c r="E14" s="199">
        <v>758357747</v>
      </c>
    </row>
    <row r="15" spans="1:5">
      <c r="A15" s="339"/>
      <c r="B15" s="342"/>
      <c r="C15" s="349"/>
      <c r="D15" s="112" t="s">
        <v>296</v>
      </c>
      <c r="E15" s="199">
        <v>6740</v>
      </c>
    </row>
    <row r="16" spans="1:5">
      <c r="A16" s="339"/>
      <c r="B16" s="342"/>
      <c r="C16" s="350"/>
      <c r="D16" s="113" t="s">
        <v>181</v>
      </c>
      <c r="E16" s="199">
        <f>SUM(E13:E15)</f>
        <v>1831408877</v>
      </c>
    </row>
    <row r="17" spans="1:5">
      <c r="A17" s="339"/>
      <c r="B17" s="343"/>
      <c r="C17" s="344" t="s">
        <v>191</v>
      </c>
      <c r="D17" s="345"/>
      <c r="E17" s="199">
        <f>E12+E16</f>
        <v>2246952500</v>
      </c>
    </row>
    <row r="18" spans="1:5">
      <c r="A18" s="340"/>
      <c r="B18" s="351" t="s">
        <v>35</v>
      </c>
      <c r="C18" s="352"/>
      <c r="D18" s="353"/>
      <c r="E18" s="199">
        <f>E8+E17</f>
        <v>10707496956</v>
      </c>
    </row>
    <row r="19" spans="1:5" ht="9.75" customHeight="1"/>
  </sheetData>
  <mergeCells count="9">
    <mergeCell ref="A1:E1"/>
    <mergeCell ref="A4:A18"/>
    <mergeCell ref="B4:B8"/>
    <mergeCell ref="C8:D8"/>
    <mergeCell ref="B9:B17"/>
    <mergeCell ref="C9:C12"/>
    <mergeCell ref="C13:C16"/>
    <mergeCell ref="C17:D17"/>
    <mergeCell ref="B18:D18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12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B1" zoomScaleNormal="100" zoomScaleSheetLayoutView="100" workbookViewId="0">
      <selection activeCell="S56" sqref="S56:T56"/>
    </sheetView>
  </sheetViews>
  <sheetFormatPr defaultRowHeight="13.5"/>
  <cols>
    <col min="1" max="1" width="8.125" style="114" customWidth="1"/>
    <col min="2" max="2" width="2.125" style="114" customWidth="1"/>
    <col min="3" max="3" width="23.625" style="114" customWidth="1"/>
    <col min="4" max="8" width="15.625" style="114" customWidth="1"/>
    <col min="9" max="9" width="1.25" style="114" customWidth="1"/>
    <col min="10" max="10" width="12.625" style="114" customWidth="1"/>
  </cols>
  <sheetData>
    <row r="1" spans="1:12" s="114" customFormat="1" ht="41.25" customHeight="1"/>
    <row r="2" spans="1:12" s="114" customFormat="1" ht="18" customHeight="1">
      <c r="C2" s="356" t="s">
        <v>194</v>
      </c>
      <c r="D2" s="357"/>
      <c r="E2" s="357"/>
      <c r="F2" s="358" t="s">
        <v>237</v>
      </c>
      <c r="G2" s="358"/>
      <c r="H2" s="358"/>
    </row>
    <row r="3" spans="1:12" s="114" customFormat="1" ht="24.95" customHeight="1">
      <c r="C3" s="359" t="s">
        <v>44</v>
      </c>
      <c r="D3" s="359" t="s">
        <v>179</v>
      </c>
      <c r="E3" s="360" t="s">
        <v>195</v>
      </c>
      <c r="F3" s="359"/>
      <c r="G3" s="359"/>
      <c r="H3" s="359"/>
    </row>
    <row r="4" spans="1:12" s="115" customFormat="1" ht="27.95" customHeight="1">
      <c r="C4" s="359"/>
      <c r="D4" s="359"/>
      <c r="E4" s="116" t="s">
        <v>196</v>
      </c>
      <c r="F4" s="117" t="s">
        <v>197</v>
      </c>
      <c r="G4" s="117" t="s">
        <v>198</v>
      </c>
      <c r="H4" s="117" t="s">
        <v>199</v>
      </c>
    </row>
    <row r="5" spans="1:12" s="114" customFormat="1" ht="30" customHeight="1">
      <c r="C5" s="118" t="s">
        <v>200</v>
      </c>
      <c r="D5" s="193">
        <v>11124463072</v>
      </c>
      <c r="E5" s="200">
        <v>2004312877</v>
      </c>
      <c r="F5" s="194">
        <v>639051000</v>
      </c>
      <c r="G5" s="194">
        <f>D5-E5-F5-H5</f>
        <v>6914296445</v>
      </c>
      <c r="H5" s="194">
        <v>1566802750</v>
      </c>
      <c r="J5" s="119"/>
      <c r="L5" s="124"/>
    </row>
    <row r="6" spans="1:12" s="114" customFormat="1" ht="30" customHeight="1">
      <c r="C6" s="120" t="s">
        <v>201</v>
      </c>
      <c r="D6" s="195">
        <v>2253730415</v>
      </c>
      <c r="E6" s="196">
        <v>415543623</v>
      </c>
      <c r="F6" s="197">
        <v>1037800000</v>
      </c>
      <c r="G6" s="194">
        <f>D6-E6-F6-H6</f>
        <v>450386792</v>
      </c>
      <c r="H6" s="197">
        <v>350000000</v>
      </c>
      <c r="J6" s="119"/>
    </row>
    <row r="7" spans="1:12" s="114" customFormat="1" ht="30" customHeight="1">
      <c r="C7" s="120" t="s">
        <v>202</v>
      </c>
      <c r="D7" s="195">
        <v>601338853</v>
      </c>
      <c r="E7" s="196">
        <v>0</v>
      </c>
      <c r="F7" s="197">
        <v>15400000</v>
      </c>
      <c r="G7" s="194">
        <f>D7-E7-F7-H7</f>
        <v>585938853</v>
      </c>
      <c r="H7" s="197">
        <v>0</v>
      </c>
      <c r="J7" s="119"/>
    </row>
    <row r="8" spans="1:12" s="114" customFormat="1" ht="30" customHeight="1">
      <c r="C8" s="118" t="s">
        <v>174</v>
      </c>
      <c r="D8" s="195">
        <v>0</v>
      </c>
      <c r="E8" s="196">
        <v>0</v>
      </c>
      <c r="F8" s="197">
        <v>0</v>
      </c>
      <c r="G8" s="197">
        <f>D8-E8-F8-H8</f>
        <v>0</v>
      </c>
      <c r="H8" s="197">
        <v>0</v>
      </c>
      <c r="J8" s="119"/>
    </row>
    <row r="9" spans="1:12" s="114" customFormat="1" ht="30" customHeight="1">
      <c r="C9" s="91" t="s">
        <v>73</v>
      </c>
      <c r="D9" s="198">
        <f>SUM(D5:D8)</f>
        <v>13979532340</v>
      </c>
      <c r="E9" s="201">
        <f>SUM(E5:E8)</f>
        <v>2419856500</v>
      </c>
      <c r="F9" s="202">
        <f>SUM(F5:F8)</f>
        <v>1692251000</v>
      </c>
      <c r="G9" s="202">
        <f>SUM(G5:G8)</f>
        <v>7950622090</v>
      </c>
      <c r="H9" s="202">
        <f>SUM(H5:H8)</f>
        <v>1916802750</v>
      </c>
      <c r="J9" s="119"/>
    </row>
    <row r="10" spans="1:12" s="121" customFormat="1" ht="3.75" customHeight="1">
      <c r="J10" s="119"/>
    </row>
    <row r="11" spans="1:12" s="121" customFormat="1" ht="21.75" customHeight="1"/>
    <row r="12" spans="1:12">
      <c r="A12" s="121"/>
      <c r="B12" s="121"/>
      <c r="C12" s="354"/>
      <c r="D12" s="355"/>
      <c r="E12" s="355"/>
      <c r="F12" s="355"/>
      <c r="G12" s="355"/>
      <c r="H12" s="355"/>
      <c r="I12" s="121"/>
      <c r="J12" s="121"/>
    </row>
    <row r="13" spans="1:12">
      <c r="A13" s="121"/>
      <c r="B13" s="121"/>
      <c r="C13" s="122"/>
      <c r="D13" s="122"/>
      <c r="E13" s="122"/>
      <c r="F13" s="122"/>
      <c r="G13" s="122"/>
      <c r="H13" s="122"/>
      <c r="I13" s="121"/>
      <c r="J13" s="121"/>
    </row>
    <row r="14" spans="1:12">
      <c r="C14" s="123"/>
      <c r="D14" s="122"/>
      <c r="E14" s="123"/>
      <c r="F14" s="123"/>
      <c r="G14" s="123"/>
      <c r="H14" s="123"/>
    </row>
    <row r="15" spans="1:12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</sheetData>
  <mergeCells count="6">
    <mergeCell ref="C12:H12"/>
    <mergeCell ref="C2:E2"/>
    <mergeCell ref="F2:H2"/>
    <mergeCell ref="C3:C4"/>
    <mergeCell ref="D3:D4"/>
    <mergeCell ref="E3:H3"/>
  </mergeCells>
  <phoneticPr fontId="3"/>
  <printOptions horizontalCentered="1"/>
  <pageMargins left="3.937007874015748E-2" right="0.31496062992125984" top="0.55118110236220474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200" zoomScaleNormal="178" zoomScaleSheetLayoutView="200" workbookViewId="0">
      <selection activeCell="S56" sqref="S56:T56"/>
    </sheetView>
  </sheetViews>
  <sheetFormatPr defaultRowHeight="13.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/>
    <row r="2" spans="1:3" ht="10.5" customHeight="1">
      <c r="B2" s="361" t="s">
        <v>203</v>
      </c>
      <c r="C2" s="362"/>
    </row>
    <row r="3" spans="1:3" ht="9.75" customHeight="1">
      <c r="B3" s="125" t="s">
        <v>204</v>
      </c>
      <c r="C3" s="126" t="s">
        <v>237</v>
      </c>
    </row>
    <row r="4" spans="1:3" ht="18.95" customHeight="1">
      <c r="A4" s="23"/>
      <c r="B4" s="127" t="s">
        <v>96</v>
      </c>
      <c r="C4" s="127" t="s">
        <v>172</v>
      </c>
    </row>
    <row r="5" spans="1:3" ht="15" customHeight="1">
      <c r="A5" s="23"/>
      <c r="B5" s="128" t="s">
        <v>205</v>
      </c>
      <c r="C5" s="184">
        <v>0</v>
      </c>
    </row>
    <row r="6" spans="1:3" ht="15" customHeight="1">
      <c r="A6" s="23"/>
      <c r="B6" s="128" t="s">
        <v>206</v>
      </c>
      <c r="C6" s="184">
        <v>823406084</v>
      </c>
    </row>
    <row r="7" spans="1:3" ht="15" customHeight="1">
      <c r="A7" s="23"/>
      <c r="B7" s="128" t="s">
        <v>207</v>
      </c>
      <c r="C7" s="184">
        <v>0</v>
      </c>
    </row>
    <row r="8" spans="1:3" ht="15" customHeight="1">
      <c r="A8" s="23"/>
      <c r="B8" s="128"/>
      <c r="C8" s="184"/>
    </row>
    <row r="9" spans="1:3" ht="15" customHeight="1">
      <c r="A9" s="23"/>
      <c r="B9" s="128"/>
      <c r="C9" s="184"/>
    </row>
    <row r="10" spans="1:3" ht="15" customHeight="1">
      <c r="A10" s="23"/>
      <c r="B10" s="129" t="s">
        <v>35</v>
      </c>
      <c r="C10" s="185">
        <f>SUM(C5:C9)</f>
        <v>823406084</v>
      </c>
    </row>
    <row r="11" spans="1:3" ht="1.9" customHeight="1"/>
  </sheetData>
  <mergeCells count="1">
    <mergeCell ref="B2:C2"/>
  </mergeCells>
  <phoneticPr fontId="3"/>
  <printOptions horizontalCentered="1"/>
  <pageMargins left="0.19685039370078741" right="0.19685039370078741" top="0.59055118110236227" bottom="0.15748031496062992" header="0.31496062992125984" footer="0.31496062992125984"/>
  <pageSetup paperSize="9" scale="30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2"/>
  <sheetViews>
    <sheetView showGridLines="0" view="pageBreakPreview" zoomScale="80" zoomScaleNormal="100" zoomScaleSheetLayoutView="80" workbookViewId="0">
      <selection activeCell="S56" sqref="S56:T56"/>
    </sheetView>
  </sheetViews>
  <sheetFormatPr defaultRowHeight="13.5"/>
  <cols>
    <col min="1" max="1" width="0.375" style="1" customWidth="1"/>
    <col min="2" max="2" width="1.25" style="1" customWidth="1"/>
    <col min="3" max="11" width="2.125" style="1" customWidth="1"/>
    <col min="12" max="12" width="9.25" style="1" customWidth="1"/>
    <col min="13" max="20" width="16.125" style="1" customWidth="1"/>
    <col min="21" max="21" width="0.875" style="1" customWidth="1"/>
    <col min="22" max="22" width="16.125" style="1" customWidth="1"/>
  </cols>
  <sheetData>
    <row r="1" spans="2:20" s="1" customFormat="1" ht="21" customHeight="1">
      <c r="B1" s="369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8"/>
      <c r="N1" s="8"/>
    </row>
    <row r="2" spans="2:20" s="1" customFormat="1" ht="15.75" customHeight="1">
      <c r="B2" s="130" t="s">
        <v>320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8"/>
      <c r="N2" s="8"/>
      <c r="T2" s="132" t="s">
        <v>319</v>
      </c>
    </row>
    <row r="3" spans="2:20" s="1" customFormat="1" ht="18.95" customHeight="1">
      <c r="B3" s="368" t="s">
        <v>168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3" t="s">
        <v>66</v>
      </c>
      <c r="N3" s="363" t="s">
        <v>208</v>
      </c>
      <c r="O3" s="363" t="s">
        <v>209</v>
      </c>
      <c r="P3" s="363" t="s">
        <v>210</v>
      </c>
      <c r="Q3" s="363" t="s">
        <v>211</v>
      </c>
      <c r="R3" s="365" t="s">
        <v>212</v>
      </c>
      <c r="S3" s="367" t="s">
        <v>213</v>
      </c>
      <c r="T3" s="367" t="s">
        <v>35</v>
      </c>
    </row>
    <row r="4" spans="2:20" s="1" customFormat="1" ht="18.95" customHeight="1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4"/>
      <c r="N4" s="364"/>
      <c r="O4" s="364"/>
      <c r="P4" s="364"/>
      <c r="Q4" s="364"/>
      <c r="R4" s="366"/>
      <c r="S4" s="368"/>
      <c r="T4" s="368"/>
    </row>
    <row r="5" spans="2:20" s="1" customFormat="1" ht="15.75" customHeight="1">
      <c r="B5" s="133"/>
      <c r="C5" s="14" t="s">
        <v>214</v>
      </c>
      <c r="D5" s="14"/>
      <c r="E5" s="21"/>
      <c r="F5" s="14"/>
      <c r="G5" s="14"/>
      <c r="H5" s="14"/>
      <c r="I5" s="14"/>
      <c r="J5" s="134"/>
      <c r="K5" s="134"/>
      <c r="L5" s="135"/>
      <c r="M5" s="186">
        <f>M6+M21</f>
        <v>1914956478</v>
      </c>
      <c r="N5" s="186">
        <f t="shared" ref="N5:S5" si="0">N6+N21</f>
        <v>1409146274</v>
      </c>
      <c r="O5" s="186">
        <f t="shared" si="0"/>
        <v>4450759047</v>
      </c>
      <c r="P5" s="186">
        <f t="shared" si="0"/>
        <v>1164859960</v>
      </c>
      <c r="Q5" s="187">
        <f t="shared" si="0"/>
        <v>507452693</v>
      </c>
      <c r="R5" s="186">
        <f t="shared" si="0"/>
        <v>597797632</v>
      </c>
      <c r="S5" s="186">
        <f t="shared" si="0"/>
        <v>1613558742</v>
      </c>
      <c r="T5" s="186">
        <f>SUM(M5:S5)</f>
        <v>11658530826</v>
      </c>
    </row>
    <row r="6" spans="2:20" s="1" customFormat="1" ht="15.75" customHeight="1">
      <c r="B6" s="133"/>
      <c r="C6" s="14"/>
      <c r="D6" s="14" t="s">
        <v>215</v>
      </c>
      <c r="E6" s="14"/>
      <c r="F6" s="14"/>
      <c r="G6" s="14"/>
      <c r="H6" s="14"/>
      <c r="I6" s="14"/>
      <c r="J6" s="134"/>
      <c r="K6" s="134"/>
      <c r="L6" s="135"/>
      <c r="M6" s="186">
        <f>M7+M12+M17</f>
        <v>1234011930</v>
      </c>
      <c r="N6" s="186">
        <f t="shared" ref="N6:S6" si="1">N7+N12+N17</f>
        <v>1302636652</v>
      </c>
      <c r="O6" s="186">
        <f t="shared" si="1"/>
        <v>1145897048</v>
      </c>
      <c r="P6" s="186">
        <f t="shared" si="1"/>
        <v>1019268049</v>
      </c>
      <c r="Q6" s="187">
        <f t="shared" si="1"/>
        <v>218114575</v>
      </c>
      <c r="R6" s="186">
        <f t="shared" si="1"/>
        <v>548270651</v>
      </c>
      <c r="S6" s="186">
        <f t="shared" si="1"/>
        <v>1410007330</v>
      </c>
      <c r="T6" s="186">
        <f t="shared" ref="T6:T39" si="2">SUM(M6:S6)</f>
        <v>6878206235</v>
      </c>
    </row>
    <row r="7" spans="2:20" s="1" customFormat="1" ht="15.75" customHeight="1">
      <c r="B7" s="133"/>
      <c r="C7" s="14"/>
      <c r="D7" s="14"/>
      <c r="E7" s="14" t="s">
        <v>10</v>
      </c>
      <c r="F7" s="14"/>
      <c r="G7" s="14"/>
      <c r="H7" s="14"/>
      <c r="I7" s="14"/>
      <c r="J7" s="134"/>
      <c r="K7" s="134"/>
      <c r="L7" s="135"/>
      <c r="M7" s="186">
        <f>SUM(M8:M11)</f>
        <v>126491503</v>
      </c>
      <c r="N7" s="186">
        <f t="shared" ref="N7:S7" si="3">SUM(N8:N11)</f>
        <v>297211650</v>
      </c>
      <c r="O7" s="186">
        <f t="shared" si="3"/>
        <v>478074383</v>
      </c>
      <c r="P7" s="186">
        <f t="shared" si="3"/>
        <v>193704322</v>
      </c>
      <c r="Q7" s="187">
        <f t="shared" si="3"/>
        <v>127801348</v>
      </c>
      <c r="R7" s="186">
        <f t="shared" si="3"/>
        <v>404989739</v>
      </c>
      <c r="S7" s="186">
        <f t="shared" si="3"/>
        <v>761309993</v>
      </c>
      <c r="T7" s="186">
        <f t="shared" si="2"/>
        <v>2389582938</v>
      </c>
    </row>
    <row r="8" spans="2:20" s="4" customFormat="1" ht="15.75" customHeight="1">
      <c r="B8" s="133"/>
      <c r="C8" s="14"/>
      <c r="D8" s="14"/>
      <c r="E8" s="14"/>
      <c r="F8" s="14" t="s">
        <v>11</v>
      </c>
      <c r="G8" s="14"/>
      <c r="H8" s="14"/>
      <c r="I8" s="14"/>
      <c r="J8" s="134"/>
      <c r="K8" s="134"/>
      <c r="L8" s="135"/>
      <c r="M8" s="188">
        <v>117049740</v>
      </c>
      <c r="N8" s="188">
        <v>266490161</v>
      </c>
      <c r="O8" s="188">
        <v>439398977</v>
      </c>
      <c r="P8" s="188">
        <v>179464055</v>
      </c>
      <c r="Q8" s="189">
        <v>113830989</v>
      </c>
      <c r="R8" s="188">
        <v>364271542</v>
      </c>
      <c r="S8" s="188">
        <v>643220219</v>
      </c>
      <c r="T8" s="188">
        <f t="shared" si="2"/>
        <v>2123725683</v>
      </c>
    </row>
    <row r="9" spans="2:20" s="4" customFormat="1" ht="15.75" customHeight="1">
      <c r="B9" s="133"/>
      <c r="C9" s="14"/>
      <c r="D9" s="14"/>
      <c r="E9" s="14"/>
      <c r="F9" s="14" t="s">
        <v>12</v>
      </c>
      <c r="G9" s="14"/>
      <c r="H9" s="14"/>
      <c r="I9" s="14"/>
      <c r="J9" s="134"/>
      <c r="K9" s="134"/>
      <c r="L9" s="135"/>
      <c r="M9" s="188">
        <v>9287763</v>
      </c>
      <c r="N9" s="188">
        <v>21145689</v>
      </c>
      <c r="O9" s="188">
        <v>34865806</v>
      </c>
      <c r="P9" s="188">
        <v>14240267</v>
      </c>
      <c r="Q9" s="189">
        <v>9032359</v>
      </c>
      <c r="R9" s="188">
        <v>28904530</v>
      </c>
      <c r="S9" s="188">
        <v>51038787</v>
      </c>
      <c r="T9" s="188">
        <f t="shared" si="2"/>
        <v>168515201</v>
      </c>
    </row>
    <row r="10" spans="2:20" s="4" customFormat="1" ht="15.75" customHeight="1">
      <c r="B10" s="133"/>
      <c r="C10" s="14"/>
      <c r="D10" s="14"/>
      <c r="E10" s="14"/>
      <c r="F10" s="14" t="s">
        <v>13</v>
      </c>
      <c r="G10" s="14"/>
      <c r="H10" s="14"/>
      <c r="I10" s="14"/>
      <c r="J10" s="134"/>
      <c r="K10" s="134"/>
      <c r="L10" s="135"/>
      <c r="M10" s="188">
        <v>0</v>
      </c>
      <c r="N10" s="188">
        <v>0</v>
      </c>
      <c r="O10" s="188">
        <v>0</v>
      </c>
      <c r="P10" s="188">
        <v>0</v>
      </c>
      <c r="Q10" s="189">
        <v>0</v>
      </c>
      <c r="R10" s="188">
        <v>0</v>
      </c>
      <c r="S10" s="188">
        <v>0</v>
      </c>
      <c r="T10" s="188">
        <f t="shared" si="2"/>
        <v>0</v>
      </c>
    </row>
    <row r="11" spans="2:20" s="4" customFormat="1" ht="15.75" customHeight="1">
      <c r="B11" s="133"/>
      <c r="C11" s="14"/>
      <c r="D11" s="14"/>
      <c r="E11" s="14"/>
      <c r="F11" s="14" t="s">
        <v>3</v>
      </c>
      <c r="G11" s="14"/>
      <c r="H11" s="14"/>
      <c r="I11" s="14"/>
      <c r="J11" s="134"/>
      <c r="K11" s="134"/>
      <c r="L11" s="135"/>
      <c r="M11" s="188">
        <v>154000</v>
      </c>
      <c r="N11" s="188">
        <v>9575800</v>
      </c>
      <c r="O11" s="188">
        <v>3809600</v>
      </c>
      <c r="P11" s="188">
        <v>0</v>
      </c>
      <c r="Q11" s="189">
        <v>4938000</v>
      </c>
      <c r="R11" s="188">
        <v>11813667</v>
      </c>
      <c r="S11" s="188">
        <v>67050987</v>
      </c>
      <c r="T11" s="188">
        <f t="shared" si="2"/>
        <v>97342054</v>
      </c>
    </row>
    <row r="12" spans="2:20" s="4" customFormat="1" ht="15.75" customHeight="1">
      <c r="B12" s="133"/>
      <c r="C12" s="14"/>
      <c r="D12" s="14"/>
      <c r="E12" s="14" t="s">
        <v>14</v>
      </c>
      <c r="F12" s="14"/>
      <c r="G12" s="14"/>
      <c r="H12" s="14"/>
      <c r="I12" s="14"/>
      <c r="J12" s="134"/>
      <c r="K12" s="134"/>
      <c r="L12" s="135"/>
      <c r="M12" s="188">
        <f>SUM(M13:M16)</f>
        <v>1105809761</v>
      </c>
      <c r="N12" s="188">
        <f t="shared" ref="N12:S12" si="4">SUM(N13:N16)</f>
        <v>990175804</v>
      </c>
      <c r="O12" s="188">
        <f t="shared" si="4"/>
        <v>648517737</v>
      </c>
      <c r="P12" s="188">
        <f t="shared" si="4"/>
        <v>816641941</v>
      </c>
      <c r="Q12" s="189">
        <f t="shared" si="4"/>
        <v>90200083</v>
      </c>
      <c r="R12" s="188">
        <f t="shared" si="4"/>
        <v>142623198</v>
      </c>
      <c r="S12" s="188">
        <f t="shared" si="4"/>
        <v>574645425</v>
      </c>
      <c r="T12" s="188">
        <f t="shared" si="2"/>
        <v>4368613949</v>
      </c>
    </row>
    <row r="13" spans="2:20" s="4" customFormat="1" ht="15.75" customHeight="1">
      <c r="B13" s="133"/>
      <c r="C13" s="14"/>
      <c r="D13" s="14"/>
      <c r="E13" s="14"/>
      <c r="F13" s="14" t="s">
        <v>15</v>
      </c>
      <c r="G13" s="14"/>
      <c r="H13" s="14"/>
      <c r="I13" s="14"/>
      <c r="J13" s="134"/>
      <c r="K13" s="134"/>
      <c r="L13" s="135"/>
      <c r="M13" s="188">
        <v>157631112</v>
      </c>
      <c r="N13" s="188">
        <v>572277237</v>
      </c>
      <c r="O13" s="188">
        <v>557808262</v>
      </c>
      <c r="P13" s="188">
        <v>724489348</v>
      </c>
      <c r="Q13" s="189">
        <v>72636086</v>
      </c>
      <c r="R13" s="188">
        <v>54650317</v>
      </c>
      <c r="S13" s="188">
        <v>449332518</v>
      </c>
      <c r="T13" s="188">
        <f>SUM(M13:S13)</f>
        <v>2588824880</v>
      </c>
    </row>
    <row r="14" spans="2:20" s="4" customFormat="1" ht="15.75" customHeight="1">
      <c r="B14" s="133"/>
      <c r="C14" s="14"/>
      <c r="D14" s="14"/>
      <c r="E14" s="14"/>
      <c r="F14" s="14" t="s">
        <v>16</v>
      </c>
      <c r="G14" s="14"/>
      <c r="H14" s="14"/>
      <c r="I14" s="14"/>
      <c r="J14" s="134"/>
      <c r="K14" s="134"/>
      <c r="L14" s="135"/>
      <c r="M14" s="188">
        <v>118383937</v>
      </c>
      <c r="N14" s="188">
        <v>30261713</v>
      </c>
      <c r="O14" s="188">
        <v>19887175</v>
      </c>
      <c r="P14" s="188">
        <v>21334091</v>
      </c>
      <c r="Q14" s="189">
        <v>2258221</v>
      </c>
      <c r="R14" s="188">
        <v>9859272</v>
      </c>
      <c r="S14" s="188">
        <v>7770840</v>
      </c>
      <c r="T14" s="188">
        <f t="shared" si="2"/>
        <v>209755249</v>
      </c>
    </row>
    <row r="15" spans="2:20" s="4" customFormat="1" ht="15.75" customHeight="1">
      <c r="B15" s="133"/>
      <c r="C15" s="14"/>
      <c r="D15" s="14"/>
      <c r="E15" s="14"/>
      <c r="F15" s="14" t="s">
        <v>17</v>
      </c>
      <c r="G15" s="14"/>
      <c r="H15" s="14"/>
      <c r="I15" s="14"/>
      <c r="J15" s="134"/>
      <c r="K15" s="134"/>
      <c r="L15" s="135"/>
      <c r="M15" s="188">
        <v>829794712</v>
      </c>
      <c r="N15" s="188">
        <v>387636854</v>
      </c>
      <c r="O15" s="188">
        <v>70822300</v>
      </c>
      <c r="P15" s="188">
        <v>70818502</v>
      </c>
      <c r="Q15" s="189">
        <v>15305776</v>
      </c>
      <c r="R15" s="188">
        <v>77365249</v>
      </c>
      <c r="S15" s="188">
        <v>115059357</v>
      </c>
      <c r="T15" s="188">
        <f t="shared" si="2"/>
        <v>1566802750</v>
      </c>
    </row>
    <row r="16" spans="2:20" s="4" customFormat="1" ht="15.75" customHeight="1">
      <c r="B16" s="133"/>
      <c r="C16" s="14"/>
      <c r="D16" s="14"/>
      <c r="E16" s="14"/>
      <c r="F16" s="14" t="s">
        <v>3</v>
      </c>
      <c r="G16" s="14"/>
      <c r="H16" s="14"/>
      <c r="I16" s="14"/>
      <c r="J16" s="134"/>
      <c r="K16" s="134"/>
      <c r="L16" s="135"/>
      <c r="M16" s="188">
        <v>0</v>
      </c>
      <c r="N16" s="188">
        <v>0</v>
      </c>
      <c r="O16" s="188">
        <v>0</v>
      </c>
      <c r="P16" s="188">
        <v>0</v>
      </c>
      <c r="Q16" s="189">
        <v>0</v>
      </c>
      <c r="R16" s="188">
        <v>748360</v>
      </c>
      <c r="S16" s="188">
        <v>2482710</v>
      </c>
      <c r="T16" s="188">
        <f t="shared" si="2"/>
        <v>3231070</v>
      </c>
    </row>
    <row r="17" spans="2:20" s="4" customFormat="1" ht="15.75" customHeight="1">
      <c r="B17" s="133"/>
      <c r="C17" s="14"/>
      <c r="D17" s="14"/>
      <c r="E17" s="14" t="s">
        <v>38</v>
      </c>
      <c r="F17" s="14"/>
      <c r="G17" s="14"/>
      <c r="H17" s="14"/>
      <c r="I17" s="14"/>
      <c r="J17" s="134"/>
      <c r="K17" s="134"/>
      <c r="L17" s="135"/>
      <c r="M17" s="188">
        <f>SUM(M18:M20)</f>
        <v>1710666</v>
      </c>
      <c r="N17" s="190">
        <f t="shared" ref="N17:S17" si="5">SUM(N18:N20)</f>
        <v>15249198</v>
      </c>
      <c r="O17" s="190">
        <f t="shared" si="5"/>
        <v>19304928</v>
      </c>
      <c r="P17" s="191">
        <f t="shared" si="5"/>
        <v>8921786</v>
      </c>
      <c r="Q17" s="192">
        <f t="shared" si="5"/>
        <v>113144</v>
      </c>
      <c r="R17" s="188">
        <f t="shared" si="5"/>
        <v>657714</v>
      </c>
      <c r="S17" s="188">
        <f t="shared" si="5"/>
        <v>74051912</v>
      </c>
      <c r="T17" s="188">
        <f t="shared" si="2"/>
        <v>120009348</v>
      </c>
    </row>
    <row r="18" spans="2:20" s="4" customFormat="1" ht="15.75" customHeight="1">
      <c r="B18" s="133"/>
      <c r="C18" s="14"/>
      <c r="D18" s="14"/>
      <c r="E18" s="21"/>
      <c r="F18" s="21" t="s">
        <v>18</v>
      </c>
      <c r="G18" s="21"/>
      <c r="H18" s="14"/>
      <c r="I18" s="14"/>
      <c r="J18" s="21"/>
      <c r="K18" s="21"/>
      <c r="L18" s="136"/>
      <c r="M18" s="188">
        <v>1710666</v>
      </c>
      <c r="N18" s="190">
        <v>15201198</v>
      </c>
      <c r="O18" s="190">
        <v>2492794</v>
      </c>
      <c r="P18" s="191">
        <v>8831686</v>
      </c>
      <c r="Q18" s="192">
        <v>113144</v>
      </c>
      <c r="R18" s="188">
        <v>591454</v>
      </c>
      <c r="S18" s="188">
        <v>38113750</v>
      </c>
      <c r="T18" s="188">
        <f t="shared" si="2"/>
        <v>67054692</v>
      </c>
    </row>
    <row r="19" spans="2:20" s="4" customFormat="1" ht="15.75" customHeight="1">
      <c r="B19" s="137"/>
      <c r="C19" s="138"/>
      <c r="D19" s="138"/>
      <c r="E19" s="139"/>
      <c r="F19" s="138" t="s">
        <v>19</v>
      </c>
      <c r="G19" s="138"/>
      <c r="H19" s="138"/>
      <c r="I19" s="138"/>
      <c r="J19" s="139"/>
      <c r="K19" s="139"/>
      <c r="L19" s="140"/>
      <c r="M19" s="188">
        <v>0</v>
      </c>
      <c r="N19" s="190">
        <v>0</v>
      </c>
      <c r="O19" s="190">
        <v>2112281</v>
      </c>
      <c r="P19" s="191">
        <v>0</v>
      </c>
      <c r="Q19" s="192">
        <v>0</v>
      </c>
      <c r="R19" s="188">
        <v>0</v>
      </c>
      <c r="S19" s="188">
        <v>5658928</v>
      </c>
      <c r="T19" s="188">
        <f t="shared" si="2"/>
        <v>7771209</v>
      </c>
    </row>
    <row r="20" spans="2:20" s="4" customFormat="1" ht="15.75" customHeight="1">
      <c r="B20" s="133"/>
      <c r="C20" s="14"/>
      <c r="D20" s="14"/>
      <c r="E20" s="21"/>
      <c r="F20" s="14" t="s">
        <v>1</v>
      </c>
      <c r="G20" s="14"/>
      <c r="H20" s="14"/>
      <c r="I20" s="14"/>
      <c r="J20" s="21"/>
      <c r="K20" s="21"/>
      <c r="L20" s="136"/>
      <c r="M20" s="188">
        <v>0</v>
      </c>
      <c r="N20" s="190">
        <v>48000</v>
      </c>
      <c r="O20" s="190">
        <v>14699853</v>
      </c>
      <c r="P20" s="191">
        <v>90100</v>
      </c>
      <c r="Q20" s="192">
        <v>0</v>
      </c>
      <c r="R20" s="188">
        <v>66260</v>
      </c>
      <c r="S20" s="188">
        <v>30279234</v>
      </c>
      <c r="T20" s="188">
        <f t="shared" si="2"/>
        <v>45183447</v>
      </c>
    </row>
    <row r="21" spans="2:20" s="4" customFormat="1" ht="15.75" customHeight="1">
      <c r="B21" s="141"/>
      <c r="C21" s="9"/>
      <c r="D21" s="12" t="s">
        <v>20</v>
      </c>
      <c r="E21" s="12"/>
      <c r="F21" s="9"/>
      <c r="G21" s="9"/>
      <c r="H21" s="9"/>
      <c r="I21" s="9"/>
      <c r="J21" s="6"/>
      <c r="K21" s="6"/>
      <c r="L21" s="142"/>
      <c r="M21" s="188">
        <f>SUM(M22:M25)</f>
        <v>680944548</v>
      </c>
      <c r="N21" s="190">
        <f t="shared" ref="N21:S21" si="6">SUM(N22:N25)</f>
        <v>106509622</v>
      </c>
      <c r="O21" s="190">
        <f t="shared" si="6"/>
        <v>3304861999</v>
      </c>
      <c r="P21" s="191">
        <f t="shared" si="6"/>
        <v>145591911</v>
      </c>
      <c r="Q21" s="192">
        <f t="shared" si="6"/>
        <v>289338118</v>
      </c>
      <c r="R21" s="188">
        <f t="shared" si="6"/>
        <v>49526981</v>
      </c>
      <c r="S21" s="188">
        <f t="shared" si="6"/>
        <v>203551412</v>
      </c>
      <c r="T21" s="188">
        <f t="shared" si="2"/>
        <v>4780324591</v>
      </c>
    </row>
    <row r="22" spans="2:20" s="4" customFormat="1" ht="15.75" customHeight="1">
      <c r="B22" s="133"/>
      <c r="C22" s="14"/>
      <c r="D22" s="14"/>
      <c r="E22" s="14" t="s">
        <v>21</v>
      </c>
      <c r="F22" s="14"/>
      <c r="G22" s="14"/>
      <c r="H22" s="14"/>
      <c r="I22" s="14"/>
      <c r="J22" s="21"/>
      <c r="K22" s="21"/>
      <c r="L22" s="136"/>
      <c r="M22" s="188">
        <v>112887548</v>
      </c>
      <c r="N22" s="190">
        <v>83343170</v>
      </c>
      <c r="O22" s="190">
        <v>835522771</v>
      </c>
      <c r="P22" s="191">
        <v>125166508</v>
      </c>
      <c r="Q22" s="192">
        <v>289338118</v>
      </c>
      <c r="R22" s="188">
        <v>48957481</v>
      </c>
      <c r="S22" s="188">
        <v>202696912</v>
      </c>
      <c r="T22" s="188">
        <f t="shared" si="2"/>
        <v>1697912508</v>
      </c>
    </row>
    <row r="23" spans="2:20" s="4" customFormat="1" ht="15.75" customHeight="1">
      <c r="B23" s="141"/>
      <c r="C23" s="9"/>
      <c r="D23" s="9"/>
      <c r="E23" s="9" t="s">
        <v>22</v>
      </c>
      <c r="F23" s="9"/>
      <c r="G23" s="9"/>
      <c r="H23" s="9"/>
      <c r="I23" s="9"/>
      <c r="J23" s="6"/>
      <c r="K23" s="6"/>
      <c r="L23" s="142"/>
      <c r="M23" s="188">
        <v>0</v>
      </c>
      <c r="N23" s="188">
        <v>23166452</v>
      </c>
      <c r="O23" s="188">
        <v>1627688339</v>
      </c>
      <c r="P23" s="188">
        <v>17637748</v>
      </c>
      <c r="Q23" s="189">
        <v>0</v>
      </c>
      <c r="R23" s="188">
        <v>0</v>
      </c>
      <c r="S23" s="188">
        <v>0</v>
      </c>
      <c r="T23" s="188">
        <f t="shared" si="2"/>
        <v>1668492539</v>
      </c>
    </row>
    <row r="24" spans="2:20" s="4" customFormat="1" ht="15.75" customHeight="1">
      <c r="B24" s="133"/>
      <c r="C24" s="14"/>
      <c r="D24" s="14"/>
      <c r="E24" s="14" t="s">
        <v>23</v>
      </c>
      <c r="F24" s="14"/>
      <c r="G24" s="14"/>
      <c r="H24" s="14"/>
      <c r="I24" s="14"/>
      <c r="J24" s="21"/>
      <c r="K24" s="21"/>
      <c r="L24" s="136"/>
      <c r="M24" s="188">
        <v>568057000</v>
      </c>
      <c r="N24" s="188">
        <v>0</v>
      </c>
      <c r="O24" s="188">
        <v>841650889</v>
      </c>
      <c r="P24" s="188">
        <v>2582255</v>
      </c>
      <c r="Q24" s="189">
        <v>0</v>
      </c>
      <c r="R24" s="188">
        <v>0</v>
      </c>
      <c r="S24" s="188">
        <v>0</v>
      </c>
      <c r="T24" s="188">
        <f t="shared" si="2"/>
        <v>1412290144</v>
      </c>
    </row>
    <row r="25" spans="2:20" s="4" customFormat="1" ht="15.75" customHeight="1">
      <c r="B25" s="141"/>
      <c r="C25" s="9"/>
      <c r="D25" s="9"/>
      <c r="E25" s="11" t="s">
        <v>216</v>
      </c>
      <c r="F25" s="11"/>
      <c r="G25" s="11"/>
      <c r="H25" s="11"/>
      <c r="I25" s="11"/>
      <c r="J25" s="20"/>
      <c r="K25" s="20"/>
      <c r="L25" s="143"/>
      <c r="M25" s="188">
        <v>0</v>
      </c>
      <c r="N25" s="188">
        <v>0</v>
      </c>
      <c r="O25" s="188">
        <v>0</v>
      </c>
      <c r="P25" s="188">
        <v>205400</v>
      </c>
      <c r="Q25" s="189">
        <v>0</v>
      </c>
      <c r="R25" s="188">
        <v>569500</v>
      </c>
      <c r="S25" s="188">
        <v>854500</v>
      </c>
      <c r="T25" s="188">
        <f t="shared" si="2"/>
        <v>1629400</v>
      </c>
    </row>
    <row r="26" spans="2:20" s="4" customFormat="1" ht="15.75" customHeight="1">
      <c r="B26" s="133"/>
      <c r="C26" s="144" t="s">
        <v>24</v>
      </c>
      <c r="D26" s="144"/>
      <c r="E26" s="15"/>
      <c r="F26" s="15"/>
      <c r="G26" s="15"/>
      <c r="H26" s="15"/>
      <c r="I26" s="15"/>
      <c r="J26" s="145"/>
      <c r="K26" s="145"/>
      <c r="L26" s="146"/>
      <c r="M26" s="188">
        <f>SUM(M27:M28)</f>
        <v>32885538</v>
      </c>
      <c r="N26" s="188">
        <f t="shared" ref="N26:S26" si="7">SUM(N27:N28)</f>
        <v>80687890</v>
      </c>
      <c r="O26" s="188">
        <f t="shared" si="7"/>
        <v>18781481</v>
      </c>
      <c r="P26" s="188">
        <f t="shared" si="7"/>
        <v>108485615</v>
      </c>
      <c r="Q26" s="189">
        <f t="shared" si="7"/>
        <v>605663</v>
      </c>
      <c r="R26" s="188">
        <f t="shared" si="7"/>
        <v>14734436</v>
      </c>
      <c r="S26" s="188">
        <f t="shared" si="7"/>
        <v>280421431</v>
      </c>
      <c r="T26" s="188">
        <f t="shared" si="2"/>
        <v>536602054</v>
      </c>
    </row>
    <row r="27" spans="2:20" s="4" customFormat="1" ht="15.75" customHeight="1">
      <c r="B27" s="133"/>
      <c r="C27" s="14"/>
      <c r="D27" s="14" t="s">
        <v>25</v>
      </c>
      <c r="E27" s="147"/>
      <c r="F27" s="14"/>
      <c r="G27" s="14"/>
      <c r="H27" s="14"/>
      <c r="I27" s="14"/>
      <c r="J27" s="148"/>
      <c r="K27" s="148"/>
      <c r="L27" s="149"/>
      <c r="M27" s="188">
        <v>21283823</v>
      </c>
      <c r="N27" s="188">
        <v>36291790</v>
      </c>
      <c r="O27" s="188">
        <v>19300</v>
      </c>
      <c r="P27" s="188">
        <v>79437850</v>
      </c>
      <c r="Q27" s="189">
        <v>31400</v>
      </c>
      <c r="R27" s="188">
        <v>418800</v>
      </c>
      <c r="S27" s="188">
        <v>25279190</v>
      </c>
      <c r="T27" s="188">
        <f t="shared" si="2"/>
        <v>162762153</v>
      </c>
    </row>
    <row r="28" spans="2:20" s="4" customFormat="1" ht="15.75" customHeight="1">
      <c r="B28" s="141"/>
      <c r="C28" s="9"/>
      <c r="D28" s="9" t="s">
        <v>3</v>
      </c>
      <c r="E28" s="9"/>
      <c r="F28" s="6"/>
      <c r="G28" s="9"/>
      <c r="H28" s="9"/>
      <c r="I28" s="9"/>
      <c r="J28" s="150"/>
      <c r="K28" s="150"/>
      <c r="L28" s="151"/>
      <c r="M28" s="188">
        <v>11601715</v>
      </c>
      <c r="N28" s="188">
        <v>44396100</v>
      </c>
      <c r="O28" s="188">
        <v>18762181</v>
      </c>
      <c r="P28" s="188">
        <v>29047765</v>
      </c>
      <c r="Q28" s="189">
        <v>574263</v>
      </c>
      <c r="R28" s="188">
        <v>14315636</v>
      </c>
      <c r="S28" s="188">
        <v>255142241</v>
      </c>
      <c r="T28" s="188">
        <f t="shared" si="2"/>
        <v>373839901</v>
      </c>
    </row>
    <row r="29" spans="2:20" s="4" customFormat="1" ht="15.75" customHeight="1">
      <c r="B29" s="133" t="s">
        <v>26</v>
      </c>
      <c r="C29" s="14"/>
      <c r="D29" s="14"/>
      <c r="E29" s="14"/>
      <c r="F29" s="15"/>
      <c r="G29" s="15"/>
      <c r="H29" s="15"/>
      <c r="I29" s="15"/>
      <c r="J29" s="145"/>
      <c r="K29" s="145"/>
      <c r="L29" s="146"/>
      <c r="M29" s="188">
        <f t="shared" ref="M29:S29" si="8">SUM(M8:M11,M13:M16,M18:M20,M22:M25)-SUM(M27:M28)</f>
        <v>1882070940</v>
      </c>
      <c r="N29" s="188">
        <f t="shared" si="8"/>
        <v>1328458384</v>
      </c>
      <c r="O29" s="188">
        <f t="shared" si="8"/>
        <v>4431977566</v>
      </c>
      <c r="P29" s="188">
        <f t="shared" si="8"/>
        <v>1056374345</v>
      </c>
      <c r="Q29" s="189">
        <f t="shared" si="8"/>
        <v>506847030</v>
      </c>
      <c r="R29" s="188">
        <f t="shared" si="8"/>
        <v>583063196</v>
      </c>
      <c r="S29" s="188">
        <f t="shared" si="8"/>
        <v>1333137311</v>
      </c>
      <c r="T29" s="188">
        <f t="shared" si="2"/>
        <v>11121928772</v>
      </c>
    </row>
    <row r="30" spans="2:20" s="4" customFormat="1" ht="15.75" customHeight="1">
      <c r="B30" s="141"/>
      <c r="C30" s="9" t="s">
        <v>27</v>
      </c>
      <c r="D30" s="9"/>
      <c r="E30" s="6"/>
      <c r="F30" s="9"/>
      <c r="G30" s="9"/>
      <c r="H30" s="11"/>
      <c r="I30" s="11"/>
      <c r="J30" s="20"/>
      <c r="K30" s="20"/>
      <c r="L30" s="143"/>
      <c r="M30" s="188">
        <f>SUM(M31:M35)</f>
        <v>2481842</v>
      </c>
      <c r="N30" s="188">
        <f t="shared" ref="N30:S30" si="9">SUM(N31:N35)</f>
        <v>0</v>
      </c>
      <c r="O30" s="188">
        <f t="shared" si="9"/>
        <v>0</v>
      </c>
      <c r="P30" s="188">
        <f t="shared" si="9"/>
        <v>0</v>
      </c>
      <c r="Q30" s="189">
        <f t="shared" si="9"/>
        <v>3954000</v>
      </c>
      <c r="R30" s="188">
        <f t="shared" si="9"/>
        <v>1</v>
      </c>
      <c r="S30" s="188">
        <f t="shared" si="9"/>
        <v>1</v>
      </c>
      <c r="T30" s="188">
        <f t="shared" si="2"/>
        <v>6435844</v>
      </c>
    </row>
    <row r="31" spans="2:20" s="4" customFormat="1" ht="15.75" customHeight="1">
      <c r="B31" s="133"/>
      <c r="C31" s="14"/>
      <c r="D31" s="21" t="s">
        <v>28</v>
      </c>
      <c r="E31" s="21"/>
      <c r="F31" s="14"/>
      <c r="G31" s="14"/>
      <c r="H31" s="15"/>
      <c r="I31" s="15"/>
      <c r="J31" s="145"/>
      <c r="K31" s="145"/>
      <c r="L31" s="146"/>
      <c r="M31" s="188">
        <v>2481840</v>
      </c>
      <c r="N31" s="188">
        <v>0</v>
      </c>
      <c r="O31" s="188">
        <v>0</v>
      </c>
      <c r="P31" s="188">
        <v>0</v>
      </c>
      <c r="Q31" s="189">
        <v>3954000</v>
      </c>
      <c r="R31" s="188">
        <v>0</v>
      </c>
      <c r="S31" s="188">
        <v>0</v>
      </c>
      <c r="T31" s="188">
        <f t="shared" si="2"/>
        <v>6435840</v>
      </c>
    </row>
    <row r="32" spans="2:20" s="4" customFormat="1" ht="15.75" customHeight="1">
      <c r="B32" s="141"/>
      <c r="C32" s="9"/>
      <c r="D32" s="12" t="s">
        <v>29</v>
      </c>
      <c r="E32" s="12"/>
      <c r="F32" s="9"/>
      <c r="G32" s="9"/>
      <c r="H32" s="11"/>
      <c r="I32" s="11"/>
      <c r="J32" s="20"/>
      <c r="K32" s="20"/>
      <c r="L32" s="143"/>
      <c r="M32" s="188">
        <v>2</v>
      </c>
      <c r="N32" s="188">
        <v>0</v>
      </c>
      <c r="O32" s="188">
        <v>0</v>
      </c>
      <c r="P32" s="188">
        <v>0</v>
      </c>
      <c r="Q32" s="189">
        <v>0</v>
      </c>
      <c r="R32" s="188">
        <v>1</v>
      </c>
      <c r="S32" s="188">
        <v>1</v>
      </c>
      <c r="T32" s="188">
        <f t="shared" si="2"/>
        <v>4</v>
      </c>
    </row>
    <row r="33" spans="1:22" s="4" customFormat="1" ht="15.75" customHeight="1">
      <c r="B33" s="133"/>
      <c r="C33" s="14"/>
      <c r="D33" s="21" t="s">
        <v>30</v>
      </c>
      <c r="E33" s="21"/>
      <c r="F33" s="14"/>
      <c r="G33" s="21"/>
      <c r="H33" s="14"/>
      <c r="I33" s="14"/>
      <c r="J33" s="21"/>
      <c r="K33" s="21"/>
      <c r="L33" s="136"/>
      <c r="M33" s="188">
        <v>0</v>
      </c>
      <c r="N33" s="188">
        <v>0</v>
      </c>
      <c r="O33" s="188">
        <v>0</v>
      </c>
      <c r="P33" s="188">
        <v>0</v>
      </c>
      <c r="Q33" s="189">
        <v>0</v>
      </c>
      <c r="R33" s="188">
        <v>0</v>
      </c>
      <c r="S33" s="188">
        <v>0</v>
      </c>
      <c r="T33" s="188">
        <f t="shared" si="2"/>
        <v>0</v>
      </c>
    </row>
    <row r="34" spans="1:22" s="4" customFormat="1" ht="15.75" customHeight="1">
      <c r="B34" s="141"/>
      <c r="C34" s="9"/>
      <c r="D34" s="9" t="s">
        <v>31</v>
      </c>
      <c r="E34" s="9"/>
      <c r="F34" s="9"/>
      <c r="G34" s="9"/>
      <c r="H34" s="9"/>
      <c r="I34" s="9"/>
      <c r="J34" s="6"/>
      <c r="K34" s="6"/>
      <c r="L34" s="142"/>
      <c r="M34" s="188">
        <v>0</v>
      </c>
      <c r="N34" s="188">
        <v>0</v>
      </c>
      <c r="O34" s="188">
        <v>0</v>
      </c>
      <c r="P34" s="188">
        <v>0</v>
      </c>
      <c r="Q34" s="189">
        <v>0</v>
      </c>
      <c r="R34" s="188">
        <v>0</v>
      </c>
      <c r="S34" s="188">
        <v>0</v>
      </c>
      <c r="T34" s="188">
        <f t="shared" si="2"/>
        <v>0</v>
      </c>
    </row>
    <row r="35" spans="1:22" s="4" customFormat="1" ht="15.75" customHeight="1">
      <c r="B35" s="133"/>
      <c r="C35" s="14"/>
      <c r="D35" s="14" t="s">
        <v>3</v>
      </c>
      <c r="E35" s="14"/>
      <c r="F35" s="14"/>
      <c r="G35" s="14"/>
      <c r="H35" s="14"/>
      <c r="I35" s="14"/>
      <c r="J35" s="21"/>
      <c r="K35" s="21"/>
      <c r="L35" s="136"/>
      <c r="M35" s="188">
        <v>0</v>
      </c>
      <c r="N35" s="188">
        <v>0</v>
      </c>
      <c r="O35" s="188">
        <v>0</v>
      </c>
      <c r="P35" s="188">
        <v>0</v>
      </c>
      <c r="Q35" s="189">
        <v>0</v>
      </c>
      <c r="R35" s="188">
        <v>0</v>
      </c>
      <c r="S35" s="188">
        <v>0</v>
      </c>
      <c r="T35" s="188">
        <f t="shared" si="2"/>
        <v>0</v>
      </c>
    </row>
    <row r="36" spans="1:22" s="4" customFormat="1" ht="15.75" customHeight="1">
      <c r="B36" s="141"/>
      <c r="C36" s="9" t="s">
        <v>32</v>
      </c>
      <c r="D36" s="9"/>
      <c r="E36" s="9"/>
      <c r="F36" s="9"/>
      <c r="G36" s="9"/>
      <c r="H36" s="9"/>
      <c r="I36" s="9"/>
      <c r="J36" s="150"/>
      <c r="K36" s="150"/>
      <c r="L36" s="151"/>
      <c r="M36" s="188">
        <f t="shared" ref="M36:S36" si="10">SUM(M37:M38)</f>
        <v>3192000</v>
      </c>
      <c r="N36" s="188">
        <f t="shared" si="10"/>
        <v>96500</v>
      </c>
      <c r="O36" s="188">
        <f t="shared" si="10"/>
        <v>0</v>
      </c>
      <c r="P36" s="188">
        <f t="shared" si="10"/>
        <v>0</v>
      </c>
      <c r="Q36" s="189">
        <f t="shared" si="10"/>
        <v>11992</v>
      </c>
      <c r="R36" s="188">
        <f t="shared" si="10"/>
        <v>0</v>
      </c>
      <c r="S36" s="188">
        <f t="shared" si="10"/>
        <v>601052</v>
      </c>
      <c r="T36" s="188">
        <f t="shared" si="2"/>
        <v>3901544</v>
      </c>
    </row>
    <row r="37" spans="1:22" s="4" customFormat="1" ht="15.75" customHeight="1">
      <c r="B37" s="133"/>
      <c r="C37" s="14"/>
      <c r="D37" s="14" t="s">
        <v>33</v>
      </c>
      <c r="E37" s="14"/>
      <c r="F37" s="14"/>
      <c r="G37" s="14"/>
      <c r="H37" s="14"/>
      <c r="I37" s="14"/>
      <c r="J37" s="148"/>
      <c r="K37" s="148"/>
      <c r="L37" s="149"/>
      <c r="M37" s="188">
        <v>3192000</v>
      </c>
      <c r="N37" s="188">
        <v>96500</v>
      </c>
      <c r="O37" s="188">
        <v>0</v>
      </c>
      <c r="P37" s="188">
        <v>0</v>
      </c>
      <c r="Q37" s="189">
        <v>11992</v>
      </c>
      <c r="R37" s="188">
        <v>0</v>
      </c>
      <c r="S37" s="188">
        <v>601052</v>
      </c>
      <c r="T37" s="188">
        <f t="shared" si="2"/>
        <v>3901544</v>
      </c>
    </row>
    <row r="38" spans="1:22" s="4" customFormat="1" ht="15.75" customHeight="1">
      <c r="B38" s="141"/>
      <c r="C38" s="9"/>
      <c r="D38" s="9" t="s">
        <v>1</v>
      </c>
      <c r="E38" s="9"/>
      <c r="F38" s="9"/>
      <c r="G38" s="9"/>
      <c r="H38" s="9"/>
      <c r="I38" s="9"/>
      <c r="J38" s="150"/>
      <c r="K38" s="150"/>
      <c r="L38" s="151"/>
      <c r="M38" s="188">
        <v>0</v>
      </c>
      <c r="N38" s="188">
        <v>0</v>
      </c>
      <c r="O38" s="188">
        <v>0</v>
      </c>
      <c r="P38" s="188">
        <v>0</v>
      </c>
      <c r="Q38" s="189">
        <v>0</v>
      </c>
      <c r="R38" s="188">
        <v>0</v>
      </c>
      <c r="S38" s="188">
        <v>0</v>
      </c>
      <c r="T38" s="188">
        <f t="shared" si="2"/>
        <v>0</v>
      </c>
    </row>
    <row r="39" spans="1:22" s="4" customFormat="1" ht="15.75" customHeight="1">
      <c r="B39" s="152" t="s">
        <v>34</v>
      </c>
      <c r="C39" s="14"/>
      <c r="D39" s="14"/>
      <c r="E39" s="14"/>
      <c r="F39" s="14"/>
      <c r="G39" s="14"/>
      <c r="H39" s="14"/>
      <c r="I39" s="14"/>
      <c r="J39" s="148"/>
      <c r="K39" s="148"/>
      <c r="L39" s="149"/>
      <c r="M39" s="188">
        <f t="shared" ref="M39:S39" si="11">SUM(M29,M31:M35)-SUM(M37:M38)</f>
        <v>1881360782</v>
      </c>
      <c r="N39" s="188">
        <f t="shared" si="11"/>
        <v>1328361884</v>
      </c>
      <c r="O39" s="188">
        <f t="shared" si="11"/>
        <v>4431977566</v>
      </c>
      <c r="P39" s="188">
        <f t="shared" si="11"/>
        <v>1056374345</v>
      </c>
      <c r="Q39" s="189">
        <f t="shared" si="11"/>
        <v>510789038</v>
      </c>
      <c r="R39" s="188">
        <f t="shared" si="11"/>
        <v>583063197</v>
      </c>
      <c r="S39" s="188">
        <f t="shared" si="11"/>
        <v>1332536260</v>
      </c>
      <c r="T39" s="188">
        <f t="shared" si="2"/>
        <v>11124463072</v>
      </c>
    </row>
    <row r="40" spans="1:22" s="4" customFormat="1" ht="3.75" customHeight="1">
      <c r="B40" s="9"/>
      <c r="C40" s="9"/>
      <c r="D40" s="9"/>
      <c r="E40" s="16"/>
      <c r="F40" s="16"/>
      <c r="G40" s="16"/>
      <c r="H40" s="16"/>
      <c r="I40" s="16"/>
      <c r="J40" s="13"/>
      <c r="K40" s="13"/>
      <c r="L40" s="13"/>
    </row>
    <row r="41" spans="1:22" s="4" customFormat="1" ht="15.6" customHeight="1">
      <c r="B41" s="9"/>
      <c r="C41" s="9"/>
      <c r="D41" s="16"/>
      <c r="E41" s="16"/>
      <c r="F41" s="16"/>
      <c r="G41" s="16"/>
      <c r="H41" s="16"/>
      <c r="I41" s="16"/>
      <c r="J41" s="13"/>
      <c r="K41" s="13"/>
      <c r="L41" s="13"/>
    </row>
    <row r="42" spans="1:22">
      <c r="A42" s="4"/>
      <c r="B42" s="9"/>
      <c r="C42" s="9"/>
      <c r="D42" s="9"/>
      <c r="E42" s="16"/>
      <c r="F42" s="16"/>
      <c r="G42" s="16"/>
      <c r="H42" s="16"/>
      <c r="I42" s="16"/>
      <c r="J42" s="13"/>
      <c r="K42" s="13"/>
      <c r="L42" s="13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>
      <c r="A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>
      <c r="A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  <c r="R61" s="3"/>
      <c r="S61" s="3"/>
      <c r="T61" s="3"/>
      <c r="U61" s="3"/>
      <c r="V61" s="3"/>
    </row>
    <row r="62" spans="1:2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"/>
      <c r="N62" s="3"/>
    </row>
    <row r="63" spans="1:2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2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O64" s="4"/>
      <c r="P64" s="4"/>
      <c r="Q64" s="4"/>
      <c r="R64" s="4"/>
      <c r="S64" s="4"/>
      <c r="T64" s="4"/>
      <c r="U64" s="4"/>
      <c r="V64" s="4"/>
    </row>
    <row r="65" spans="1:2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>
      <c r="A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>
      <c r="A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</row>
    <row r="96" spans="1:2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5"/>
      <c r="N96" s="5"/>
      <c r="O96" s="3"/>
      <c r="P96" s="3"/>
      <c r="Q96" s="3"/>
      <c r="R96" s="3"/>
      <c r="S96" s="3"/>
      <c r="T96" s="3"/>
      <c r="U96" s="3"/>
      <c r="V96" s="3"/>
    </row>
    <row r="97" spans="1:2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3"/>
      <c r="N97" s="3"/>
    </row>
    <row r="98" spans="1:2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2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O99" s="4"/>
      <c r="P99" s="4"/>
      <c r="Q99" s="4"/>
      <c r="R99" s="4"/>
      <c r="S99" s="4"/>
      <c r="T99" s="4"/>
      <c r="U99" s="4"/>
      <c r="V99" s="4"/>
    </row>
    <row r="100" spans="1:2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>
      <c r="A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>
      <c r="A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</row>
    <row r="138" spans="1:2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"/>
      <c r="N138" s="5"/>
      <c r="O138" s="3"/>
      <c r="P138" s="3"/>
      <c r="Q138" s="3"/>
      <c r="R138" s="3"/>
      <c r="S138" s="3"/>
      <c r="T138" s="3"/>
      <c r="U138" s="3"/>
      <c r="V138" s="3"/>
    </row>
    <row r="139" spans="1:2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"/>
      <c r="N139" s="3"/>
    </row>
    <row r="140" spans="1:2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2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O141" s="4"/>
      <c r="P141" s="4"/>
      <c r="Q141" s="4"/>
      <c r="R141" s="4"/>
      <c r="S141" s="4"/>
      <c r="T141" s="4"/>
      <c r="U141" s="4"/>
      <c r="V141" s="4"/>
    </row>
    <row r="142" spans="1:2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>
      <c r="A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>
      <c r="A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6"/>
      <c r="P191" s="6"/>
      <c r="Q191" s="6"/>
      <c r="R191" s="6"/>
      <c r="S191" s="6"/>
      <c r="T191" s="6"/>
      <c r="U191" s="6"/>
      <c r="V191" s="6"/>
    </row>
    <row r="192" spans="1:2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6"/>
      <c r="N192" s="6"/>
      <c r="O192" s="3"/>
      <c r="P192" s="3"/>
      <c r="Q192" s="3"/>
      <c r="R192" s="3"/>
      <c r="S192" s="3"/>
      <c r="T192" s="3"/>
      <c r="U192" s="3"/>
      <c r="V192" s="3"/>
    </row>
    <row r="193" spans="1:2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"/>
      <c r="N193" s="3"/>
    </row>
    <row r="194" spans="1:2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2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O195" s="4"/>
      <c r="P195" s="4"/>
      <c r="Q195" s="4"/>
      <c r="R195" s="4"/>
      <c r="S195" s="4"/>
      <c r="T195" s="4"/>
      <c r="U195" s="4"/>
      <c r="V195" s="4"/>
    </row>
    <row r="196" spans="1:2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>
      <c r="A239" s="4"/>
      <c r="B239" s="4"/>
      <c r="C239" s="10"/>
      <c r="D239" s="10"/>
      <c r="E239" s="10"/>
      <c r="F239" s="10"/>
      <c r="G239" s="10"/>
      <c r="H239" s="10"/>
      <c r="I239" s="1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>
      <c r="A240" s="4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>
      <c r="A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>
      <c r="A242" s="4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2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>
      <c r="A243" s="4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2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>
      <c r="A244" s="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2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>
      <c r="A245" s="4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2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>
      <c r="A246" s="4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2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>
      <c r="A247" s="4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2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>
      <c r="A248" s="4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0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>
      <c r="A249" s="4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0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>
      <c r="A250" s="4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2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>
      <c r="A251" s="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2"/>
      <c r="M251" s="4"/>
      <c r="N251" s="4"/>
      <c r="O251" s="7"/>
      <c r="P251" s="7"/>
      <c r="Q251" s="7"/>
      <c r="R251" s="7"/>
      <c r="S251" s="7"/>
      <c r="T251" s="7"/>
      <c r="U251" s="7"/>
      <c r="V251" s="7"/>
    </row>
    <row r="252" spans="1:2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7"/>
      <c r="N252" s="17"/>
    </row>
    <row r="253" spans="1:22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0"/>
      <c r="O253" s="2"/>
      <c r="P253" s="2"/>
      <c r="Q253" s="2"/>
      <c r="R253" s="2"/>
      <c r="S253" s="2"/>
      <c r="T253" s="2"/>
      <c r="U253" s="2"/>
      <c r="V253" s="2"/>
    </row>
    <row r="254" spans="1:22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2"/>
      <c r="N259" s="2"/>
      <c r="O259" s="4"/>
      <c r="P259" s="4"/>
      <c r="Q259" s="4"/>
      <c r="R259" s="4"/>
      <c r="S259" s="4"/>
      <c r="T259" s="4"/>
      <c r="U259" s="4"/>
      <c r="V259" s="4"/>
    </row>
    <row r="260" spans="1:2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9"/>
      <c r="N260" s="10"/>
      <c r="O260" s="4"/>
      <c r="P260" s="4"/>
      <c r="Q260" s="4"/>
      <c r="R260" s="4"/>
      <c r="S260" s="4"/>
      <c r="T260" s="4"/>
      <c r="U260" s="4"/>
      <c r="V260" s="4"/>
    </row>
    <row r="261" spans="1:22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9"/>
      <c r="N261" s="10"/>
      <c r="O261" s="2"/>
      <c r="P261" s="2"/>
      <c r="Q261" s="2"/>
      <c r="R261" s="2"/>
      <c r="S261" s="2"/>
      <c r="T261" s="2"/>
      <c r="U261" s="2"/>
      <c r="V261" s="2"/>
    </row>
    <row r="262" spans="1:22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2"/>
      <c r="N264" s="2"/>
      <c r="O264" s="4"/>
      <c r="P264" s="4"/>
      <c r="Q264" s="4"/>
      <c r="R264" s="4"/>
      <c r="S264" s="4"/>
      <c r="T264" s="4"/>
      <c r="U264" s="4"/>
      <c r="V264" s="4"/>
    </row>
    <row r="265" spans="1:2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0"/>
      <c r="N265" s="10"/>
      <c r="O265" s="4"/>
      <c r="P265" s="4"/>
      <c r="Q265" s="4"/>
      <c r="R265" s="4"/>
      <c r="S265" s="4"/>
      <c r="T265" s="4"/>
      <c r="U265" s="4"/>
      <c r="V265" s="4"/>
    </row>
    <row r="266" spans="1:2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0"/>
      <c r="N266" s="10"/>
      <c r="O266" s="4"/>
      <c r="P266" s="4"/>
      <c r="Q266" s="4"/>
      <c r="R266" s="4"/>
      <c r="S266" s="4"/>
      <c r="T266" s="4"/>
      <c r="U266" s="4"/>
      <c r="V266" s="4"/>
    </row>
    <row r="267" spans="1:2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0"/>
      <c r="M267" s="10"/>
      <c r="N267" s="10"/>
      <c r="O267" s="4"/>
      <c r="P267" s="4"/>
      <c r="Q267" s="4"/>
      <c r="R267" s="4"/>
      <c r="S267" s="4"/>
      <c r="T267" s="4"/>
      <c r="U267" s="4"/>
      <c r="V267" s="4"/>
    </row>
    <row r="268" spans="1:2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0"/>
      <c r="M268" s="10"/>
      <c r="N268" s="10"/>
      <c r="O268" s="4"/>
      <c r="P268" s="4"/>
      <c r="Q268" s="4"/>
      <c r="R268" s="4"/>
      <c r="S268" s="4"/>
      <c r="T268" s="4"/>
      <c r="U268" s="4"/>
      <c r="V268" s="4"/>
    </row>
    <row r="269" spans="1:2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0"/>
      <c r="M269" s="10"/>
      <c r="N269" s="10"/>
      <c r="O269" s="4"/>
      <c r="P269" s="4"/>
      <c r="Q269" s="4"/>
      <c r="R269" s="4"/>
      <c r="S269" s="4"/>
      <c r="T269" s="4"/>
      <c r="U269" s="4"/>
      <c r="V269" s="4"/>
    </row>
    <row r="270" spans="1:2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0"/>
      <c r="M270" s="10"/>
      <c r="N270" s="10"/>
      <c r="O270" s="4"/>
      <c r="P270" s="4"/>
      <c r="Q270" s="4"/>
      <c r="R270" s="4"/>
      <c r="S270" s="4"/>
      <c r="T270" s="4"/>
      <c r="U270" s="4"/>
      <c r="V270" s="4"/>
    </row>
    <row r="271" spans="1:2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0"/>
      <c r="M271" s="10"/>
      <c r="N271" s="10"/>
      <c r="O271" s="4"/>
      <c r="P271" s="4"/>
      <c r="Q271" s="4"/>
      <c r="R271" s="4"/>
      <c r="S271" s="4"/>
      <c r="T271" s="4"/>
      <c r="U271" s="4"/>
      <c r="V271" s="4"/>
    </row>
    <row r="272" spans="1:2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0"/>
      <c r="M272" s="19"/>
      <c r="N272" s="10"/>
      <c r="O272" s="4"/>
      <c r="P272" s="4"/>
      <c r="Q272" s="4"/>
      <c r="R272" s="4"/>
      <c r="S272" s="4"/>
      <c r="T272" s="4"/>
      <c r="U272" s="4"/>
      <c r="V272" s="4"/>
    </row>
    <row r="273" spans="1:2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0"/>
      <c r="M273" s="19"/>
      <c r="N273" s="10"/>
      <c r="O273" s="4"/>
      <c r="P273" s="4"/>
      <c r="Q273" s="4"/>
      <c r="R273" s="4"/>
      <c r="S273" s="4"/>
      <c r="T273" s="4"/>
      <c r="U273" s="4"/>
      <c r="V273" s="4"/>
    </row>
    <row r="274" spans="1:2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0"/>
      <c r="M274" s="19"/>
      <c r="N274" s="10"/>
      <c r="O274" s="4"/>
      <c r="P274" s="4"/>
      <c r="Q274" s="4"/>
      <c r="R274" s="4"/>
      <c r="S274" s="4"/>
      <c r="T274" s="4"/>
      <c r="U274" s="4"/>
      <c r="V274" s="4"/>
    </row>
    <row r="275" spans="1:2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0"/>
      <c r="M275" s="10"/>
      <c r="N275" s="10"/>
      <c r="O275" s="4"/>
      <c r="P275" s="4"/>
      <c r="Q275" s="4"/>
      <c r="R275" s="4"/>
      <c r="S275" s="4"/>
      <c r="T275" s="4"/>
      <c r="U275" s="4"/>
      <c r="V275" s="4"/>
    </row>
    <row r="276" spans="1:2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0"/>
      <c r="M276" s="19"/>
      <c r="N276" s="10"/>
      <c r="O276" s="4"/>
      <c r="P276" s="4"/>
      <c r="Q276" s="4"/>
      <c r="R276" s="4"/>
      <c r="S276" s="4"/>
      <c r="T276" s="4"/>
      <c r="U276" s="4"/>
      <c r="V276" s="4"/>
    </row>
    <row r="277" spans="1:2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0"/>
      <c r="M277" s="19"/>
      <c r="N277" s="10"/>
      <c r="O277" s="4"/>
      <c r="P277" s="4"/>
      <c r="Q277" s="4"/>
      <c r="R277" s="4"/>
      <c r="S277" s="4"/>
      <c r="T277" s="4"/>
      <c r="U277" s="4"/>
      <c r="V277" s="4"/>
    </row>
    <row r="278" spans="1:2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0"/>
      <c r="M278" s="19"/>
      <c r="N278" s="10"/>
      <c r="O278" s="4"/>
      <c r="P278" s="4"/>
      <c r="Q278" s="4"/>
      <c r="R278" s="4"/>
      <c r="S278" s="4"/>
      <c r="T278" s="4"/>
      <c r="U278" s="4"/>
      <c r="V278" s="4"/>
    </row>
    <row r="279" spans="1:2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0"/>
      <c r="M279" s="19"/>
      <c r="N279" s="10"/>
      <c r="O279" s="4"/>
      <c r="P279" s="4"/>
      <c r="Q279" s="4"/>
      <c r="R279" s="4"/>
      <c r="S279" s="4"/>
      <c r="T279" s="4"/>
      <c r="U279" s="4"/>
      <c r="V279" s="4"/>
    </row>
    <row r="280" spans="1:22">
      <c r="A280" s="4"/>
      <c r="B280" s="4"/>
      <c r="C280" s="4"/>
      <c r="D280" s="4"/>
      <c r="E280" s="4"/>
      <c r="F280" s="4"/>
      <c r="L280" s="10"/>
      <c r="M280" s="19"/>
      <c r="N280" s="10"/>
      <c r="O280" s="4"/>
      <c r="P280" s="4"/>
      <c r="Q280" s="4"/>
      <c r="R280" s="4"/>
      <c r="S280" s="4"/>
      <c r="T280" s="4"/>
      <c r="U280" s="4"/>
      <c r="V280" s="4"/>
    </row>
    <row r="281" spans="1:22">
      <c r="A281" s="4"/>
      <c r="M281" s="19"/>
      <c r="N281" s="10"/>
      <c r="O281" s="4"/>
      <c r="P281" s="4"/>
      <c r="Q281" s="4"/>
      <c r="R281" s="4"/>
      <c r="S281" s="4"/>
      <c r="T281" s="4"/>
      <c r="U281" s="4"/>
      <c r="V281" s="4"/>
    </row>
    <row r="282" spans="1:22">
      <c r="A282" s="4"/>
      <c r="M282" s="19"/>
      <c r="N282" s="10"/>
      <c r="O282" s="4"/>
      <c r="P282" s="4"/>
      <c r="Q282" s="4"/>
      <c r="R282" s="4"/>
      <c r="S282" s="4"/>
      <c r="T282" s="4"/>
      <c r="U282" s="4"/>
      <c r="V282" s="4"/>
    </row>
    <row r="283" spans="1:22">
      <c r="A283" s="4"/>
      <c r="M283" s="19"/>
      <c r="N283" s="10"/>
      <c r="O283" s="4"/>
      <c r="P283" s="4"/>
      <c r="Q283" s="4"/>
      <c r="R283" s="4"/>
      <c r="S283" s="4"/>
      <c r="T283" s="4"/>
      <c r="U283" s="4"/>
      <c r="V283" s="4"/>
    </row>
    <row r="284" spans="1:22">
      <c r="A284" s="4"/>
      <c r="M284" s="19"/>
      <c r="N284" s="10"/>
      <c r="O284" s="4"/>
      <c r="P284" s="4"/>
      <c r="Q284" s="4"/>
      <c r="R284" s="4"/>
      <c r="S284" s="4"/>
      <c r="T284" s="4"/>
      <c r="U284" s="4"/>
      <c r="V284" s="4"/>
    </row>
    <row r="285" spans="1:22">
      <c r="A285" s="4"/>
      <c r="M285" s="19"/>
      <c r="N285" s="10"/>
      <c r="O285" s="4"/>
      <c r="P285" s="4"/>
      <c r="Q285" s="4"/>
      <c r="R285" s="4"/>
      <c r="S285" s="4"/>
      <c r="T285" s="4"/>
      <c r="U285" s="4"/>
      <c r="V285" s="4"/>
    </row>
    <row r="286" spans="1:22">
      <c r="A286" s="4"/>
      <c r="M286" s="19"/>
      <c r="N286" s="10"/>
      <c r="O286" s="4"/>
      <c r="P286" s="4"/>
      <c r="Q286" s="4"/>
      <c r="R286" s="4"/>
      <c r="S286" s="4"/>
      <c r="T286" s="4"/>
      <c r="U286" s="4"/>
      <c r="V286" s="4"/>
    </row>
    <row r="287" spans="1:22">
      <c r="A287" s="4"/>
      <c r="M287" s="19"/>
      <c r="N287" s="10"/>
      <c r="O287" s="4"/>
      <c r="P287" s="4"/>
      <c r="Q287" s="4"/>
      <c r="R287" s="4"/>
      <c r="S287" s="4"/>
      <c r="T287" s="4"/>
      <c r="U287" s="4"/>
      <c r="V287" s="4"/>
    </row>
    <row r="288" spans="1:22">
      <c r="A288" s="4"/>
      <c r="M288" s="19"/>
      <c r="N288" s="10"/>
      <c r="O288" s="4"/>
      <c r="P288" s="4"/>
      <c r="Q288" s="4"/>
      <c r="R288" s="4"/>
      <c r="S288" s="4"/>
      <c r="T288" s="4"/>
      <c r="U288" s="4"/>
      <c r="V288" s="4"/>
    </row>
    <row r="289" spans="1:22">
      <c r="A289" s="4"/>
      <c r="M289" s="19"/>
      <c r="N289" s="10"/>
      <c r="O289" s="4"/>
      <c r="P289" s="4"/>
      <c r="Q289" s="4"/>
      <c r="R289" s="4"/>
      <c r="S289" s="4"/>
      <c r="T289" s="4"/>
      <c r="U289" s="4"/>
      <c r="V289" s="4"/>
    </row>
    <row r="290" spans="1:22">
      <c r="A290" s="4"/>
      <c r="M290" s="19"/>
      <c r="N290" s="10"/>
      <c r="O290" s="4"/>
      <c r="P290" s="4"/>
      <c r="Q290" s="4"/>
      <c r="R290" s="4"/>
      <c r="S290" s="4"/>
      <c r="T290" s="4"/>
      <c r="U290" s="4"/>
      <c r="V290" s="4"/>
    </row>
    <row r="291" spans="1:22">
      <c r="A291" s="4"/>
      <c r="M291" s="19"/>
      <c r="N291" s="10"/>
      <c r="O291" s="4"/>
      <c r="P291" s="4"/>
      <c r="Q291" s="4"/>
      <c r="R291" s="4"/>
      <c r="S291" s="4"/>
      <c r="T291" s="4"/>
      <c r="U291" s="4"/>
      <c r="V291" s="4"/>
    </row>
    <row r="292" spans="1:22">
      <c r="M292" s="19"/>
      <c r="N292" s="10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3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80" zoomScaleNormal="80" zoomScaleSheetLayoutView="80" workbookViewId="0">
      <selection activeCell="S56" sqref="S56:T56"/>
    </sheetView>
  </sheetViews>
  <sheetFormatPr defaultRowHeight="13.5"/>
  <cols>
    <col min="1" max="1" width="8.5" customWidth="1"/>
    <col min="2" max="2" width="20.5" customWidth="1"/>
    <col min="3" max="3" width="17.5" customWidth="1"/>
    <col min="4" max="8" width="15.75" customWidth="1"/>
    <col min="9" max="9" width="16.75" customWidth="1"/>
    <col min="10" max="10" width="15.75" customWidth="1"/>
    <col min="11" max="11" width="16.75" customWidth="1"/>
    <col min="12" max="12" width="16.625" customWidth="1"/>
  </cols>
  <sheetData>
    <row r="1" spans="1:12" ht="50.1" customHeight="1"/>
    <row r="2" spans="1:12" ht="34.5" customHeight="1">
      <c r="B2" s="40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0.100000000000001" customHeight="1">
      <c r="B3" s="41" t="s">
        <v>75</v>
      </c>
      <c r="C3" s="23"/>
      <c r="D3" s="23"/>
      <c r="E3" s="23"/>
      <c r="F3" s="23"/>
      <c r="G3" s="23"/>
      <c r="H3" s="23"/>
      <c r="I3" s="37" t="s">
        <v>237</v>
      </c>
      <c r="J3" s="23"/>
      <c r="K3" s="23"/>
      <c r="L3" s="23"/>
    </row>
    <row r="4" spans="1:12" ht="50.1" customHeight="1">
      <c r="A4" s="2"/>
      <c r="B4" s="43" t="s">
        <v>76</v>
      </c>
      <c r="C4" s="44" t="s">
        <v>77</v>
      </c>
      <c r="D4" s="44" t="s">
        <v>78</v>
      </c>
      <c r="E4" s="44" t="s">
        <v>79</v>
      </c>
      <c r="F4" s="44" t="s">
        <v>80</v>
      </c>
      <c r="G4" s="44" t="s">
        <v>81</v>
      </c>
      <c r="H4" s="44" t="s">
        <v>82</v>
      </c>
      <c r="I4" s="44" t="s">
        <v>83</v>
      </c>
      <c r="J4" s="45"/>
      <c r="K4" s="42"/>
      <c r="L4" s="42"/>
    </row>
    <row r="5" spans="1:12" ht="39.950000000000003" customHeight="1">
      <c r="A5" s="2"/>
      <c r="B5" s="46"/>
      <c r="C5" s="46"/>
      <c r="D5" s="46"/>
      <c r="E5" s="46"/>
      <c r="F5" s="46"/>
      <c r="G5" s="46"/>
      <c r="H5" s="46"/>
      <c r="I5" s="46"/>
      <c r="J5" s="42"/>
      <c r="K5" s="42"/>
      <c r="L5" s="42"/>
    </row>
    <row r="6" spans="1:12" ht="39.950000000000003" customHeight="1">
      <c r="A6" s="2"/>
      <c r="B6" s="46"/>
      <c r="C6" s="46"/>
      <c r="D6" s="46"/>
      <c r="E6" s="46"/>
      <c r="F6" s="46"/>
      <c r="G6" s="46"/>
      <c r="H6" s="46"/>
      <c r="I6" s="46"/>
      <c r="J6" s="42"/>
      <c r="K6" s="42"/>
      <c r="L6" s="42"/>
    </row>
    <row r="7" spans="1:12" ht="39.950000000000003" customHeight="1">
      <c r="A7" s="2"/>
      <c r="B7" s="43" t="s">
        <v>35</v>
      </c>
      <c r="C7" s="46"/>
      <c r="D7" s="46"/>
      <c r="E7" s="46"/>
      <c r="F7" s="46"/>
      <c r="G7" s="46"/>
      <c r="H7" s="46"/>
      <c r="I7" s="46"/>
      <c r="J7" s="42"/>
      <c r="K7" s="42"/>
      <c r="L7" s="42"/>
    </row>
    <row r="8" spans="1:12" ht="11.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0.100000000000001" customHeight="1">
      <c r="B9" s="41" t="s">
        <v>219</v>
      </c>
      <c r="C9" s="23"/>
      <c r="D9" s="23"/>
      <c r="E9" s="23"/>
      <c r="F9" s="23"/>
      <c r="G9" s="23"/>
      <c r="H9" s="23"/>
      <c r="I9" s="23"/>
      <c r="J9" s="23"/>
      <c r="K9" s="37" t="s">
        <v>237</v>
      </c>
      <c r="L9" s="23"/>
    </row>
    <row r="10" spans="1:12" ht="50.1" customHeight="1">
      <c r="A10" s="2"/>
      <c r="B10" s="43" t="s">
        <v>84</v>
      </c>
      <c r="C10" s="44" t="s">
        <v>85</v>
      </c>
      <c r="D10" s="44" t="s">
        <v>86</v>
      </c>
      <c r="E10" s="44" t="s">
        <v>87</v>
      </c>
      <c r="F10" s="44" t="s">
        <v>88</v>
      </c>
      <c r="G10" s="44" t="s">
        <v>89</v>
      </c>
      <c r="H10" s="44" t="s">
        <v>90</v>
      </c>
      <c r="I10" s="44" t="s">
        <v>91</v>
      </c>
      <c r="J10" s="44" t="s">
        <v>92</v>
      </c>
      <c r="K10" s="44" t="s">
        <v>83</v>
      </c>
      <c r="L10" s="42"/>
    </row>
    <row r="11" spans="1:12" ht="39.950000000000003" customHeight="1">
      <c r="A11" s="2"/>
      <c r="B11" s="46" t="s">
        <v>221</v>
      </c>
      <c r="C11" s="157">
        <v>916592</v>
      </c>
      <c r="D11" s="157">
        <v>7254476</v>
      </c>
      <c r="E11" s="157">
        <v>2817960</v>
      </c>
      <c r="F11" s="157">
        <v>4436516</v>
      </c>
      <c r="G11" s="157">
        <v>1400353</v>
      </c>
      <c r="H11" s="158">
        <v>1</v>
      </c>
      <c r="I11" s="157">
        <v>4436516</v>
      </c>
      <c r="J11" s="157">
        <v>0</v>
      </c>
      <c r="K11" s="46"/>
      <c r="L11" s="42"/>
    </row>
    <row r="12" spans="1:12" ht="39.950000000000003" customHeight="1">
      <c r="A12" s="2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2"/>
    </row>
    <row r="13" spans="1:12" ht="39.950000000000003" customHeight="1">
      <c r="A13" s="2"/>
      <c r="B13" s="43" t="s">
        <v>35</v>
      </c>
      <c r="C13" s="157">
        <f>SUM(C11:C12)</f>
        <v>916592</v>
      </c>
      <c r="D13" s="157">
        <f t="shared" ref="D13:J13" si="0">SUM(D11:D12)</f>
        <v>7254476</v>
      </c>
      <c r="E13" s="157">
        <f t="shared" si="0"/>
        <v>2817960</v>
      </c>
      <c r="F13" s="157">
        <f t="shared" si="0"/>
        <v>4436516</v>
      </c>
      <c r="G13" s="157">
        <f t="shared" si="0"/>
        <v>1400353</v>
      </c>
      <c r="H13" s="158">
        <v>1</v>
      </c>
      <c r="I13" s="157">
        <f t="shared" si="0"/>
        <v>4436516</v>
      </c>
      <c r="J13" s="157">
        <f t="shared" si="0"/>
        <v>0</v>
      </c>
      <c r="K13" s="46"/>
      <c r="L13" s="42"/>
    </row>
    <row r="14" spans="1:12" ht="12" customHeight="1">
      <c r="A14" s="2"/>
      <c r="B14" s="45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0.100000000000001" customHeight="1">
      <c r="B15" s="41" t="s">
        <v>220</v>
      </c>
      <c r="C15" s="23"/>
      <c r="D15" s="23"/>
      <c r="E15" s="23"/>
      <c r="F15" s="23"/>
      <c r="G15" s="23"/>
      <c r="H15" s="23"/>
      <c r="I15" s="23"/>
      <c r="J15" s="23"/>
      <c r="K15" s="37"/>
      <c r="L15" s="37" t="s">
        <v>238</v>
      </c>
    </row>
    <row r="16" spans="1:12" ht="50.1" customHeight="1">
      <c r="A16" s="2"/>
      <c r="B16" s="43" t="s">
        <v>84</v>
      </c>
      <c r="C16" s="44" t="s">
        <v>93</v>
      </c>
      <c r="D16" s="44" t="s">
        <v>86</v>
      </c>
      <c r="E16" s="44" t="s">
        <v>87</v>
      </c>
      <c r="F16" s="44" t="s">
        <v>88</v>
      </c>
      <c r="G16" s="44" t="s">
        <v>89</v>
      </c>
      <c r="H16" s="44" t="s">
        <v>90</v>
      </c>
      <c r="I16" s="44" t="s">
        <v>91</v>
      </c>
      <c r="J16" s="44" t="s">
        <v>94</v>
      </c>
      <c r="K16" s="44" t="s">
        <v>95</v>
      </c>
      <c r="L16" s="44" t="s">
        <v>83</v>
      </c>
    </row>
    <row r="17" spans="1:12" ht="50.1" customHeight="1">
      <c r="A17" s="2"/>
      <c r="B17" s="159" t="s">
        <v>222</v>
      </c>
      <c r="C17" s="160">
        <v>17088</v>
      </c>
      <c r="D17" s="161">
        <v>372889246</v>
      </c>
      <c r="E17" s="161">
        <v>338890435</v>
      </c>
      <c r="F17" s="161">
        <v>33998811</v>
      </c>
      <c r="G17" s="161">
        <v>7971668</v>
      </c>
      <c r="H17" s="162">
        <v>2.143591529401375E-3</v>
      </c>
      <c r="I17" s="160">
        <v>72879.563269318285</v>
      </c>
      <c r="J17" s="163">
        <v>0</v>
      </c>
      <c r="K17" s="160">
        <v>17088</v>
      </c>
      <c r="L17" s="155"/>
    </row>
    <row r="18" spans="1:12" ht="50.1" customHeight="1">
      <c r="A18" s="2"/>
      <c r="B18" s="159" t="s">
        <v>223</v>
      </c>
      <c r="C18" s="160">
        <v>80</v>
      </c>
      <c r="D18" s="161">
        <v>1229287</v>
      </c>
      <c r="E18" s="161">
        <v>68399</v>
      </c>
      <c r="F18" s="161">
        <v>1160888</v>
      </c>
      <c r="G18" s="161">
        <v>22030</v>
      </c>
      <c r="H18" s="162">
        <v>3.631411711302769E-3</v>
      </c>
      <c r="I18" s="160">
        <v>4215.662278710849</v>
      </c>
      <c r="J18" s="163">
        <v>0</v>
      </c>
      <c r="K18" s="160">
        <v>80</v>
      </c>
      <c r="L18" s="155"/>
    </row>
    <row r="19" spans="1:12" ht="50.1" customHeight="1">
      <c r="A19" s="2"/>
      <c r="B19" s="159" t="s">
        <v>224</v>
      </c>
      <c r="C19" s="160">
        <v>1153</v>
      </c>
      <c r="D19" s="161">
        <v>385862</v>
      </c>
      <c r="E19" s="161">
        <v>4208</v>
      </c>
      <c r="F19" s="161">
        <v>381654</v>
      </c>
      <c r="G19" s="161">
        <v>325702</v>
      </c>
      <c r="H19" s="162">
        <v>3.5400458087454178E-3</v>
      </c>
      <c r="I19" s="160">
        <v>1351.0726430909237</v>
      </c>
      <c r="J19" s="163">
        <v>0</v>
      </c>
      <c r="K19" s="160">
        <v>1153</v>
      </c>
      <c r="L19" s="155"/>
    </row>
    <row r="20" spans="1:12" ht="50.1" customHeight="1">
      <c r="A20" s="2"/>
      <c r="B20" s="159" t="s">
        <v>225</v>
      </c>
      <c r="C20" s="160">
        <v>1777</v>
      </c>
      <c r="D20" s="161">
        <v>737085</v>
      </c>
      <c r="E20" s="161">
        <v>7682</v>
      </c>
      <c r="F20" s="161">
        <v>729403</v>
      </c>
      <c r="G20" s="161">
        <v>537374</v>
      </c>
      <c r="H20" s="162">
        <v>3.3068216921548119E-3</v>
      </c>
      <c r="I20" s="160">
        <v>2412.0056627227964</v>
      </c>
      <c r="J20" s="163">
        <v>0</v>
      </c>
      <c r="K20" s="160">
        <v>1777</v>
      </c>
      <c r="L20" s="155"/>
    </row>
    <row r="21" spans="1:12" ht="50.1" customHeight="1">
      <c r="A21" s="2"/>
      <c r="B21" s="159" t="s">
        <v>226</v>
      </c>
      <c r="C21" s="160">
        <v>2196</v>
      </c>
      <c r="D21" s="161">
        <v>2644182</v>
      </c>
      <c r="E21" s="161">
        <v>623564</v>
      </c>
      <c r="F21" s="161">
        <v>2020618</v>
      </c>
      <c r="G21" s="161">
        <v>16830</v>
      </c>
      <c r="H21" s="162">
        <v>0.1304812834224599</v>
      </c>
      <c r="I21" s="160">
        <v>263652.82994652411</v>
      </c>
      <c r="J21" s="163">
        <v>0</v>
      </c>
      <c r="K21" s="160">
        <v>2196</v>
      </c>
      <c r="L21" s="155"/>
    </row>
    <row r="22" spans="1:12" ht="50.1" customHeight="1">
      <c r="A22" s="2"/>
      <c r="B22" s="159" t="s">
        <v>227</v>
      </c>
      <c r="C22" s="160">
        <v>500</v>
      </c>
      <c r="D22" s="161">
        <v>3805931</v>
      </c>
      <c r="E22" s="161">
        <v>1258426</v>
      </c>
      <c r="F22" s="161">
        <v>2547505</v>
      </c>
      <c r="G22" s="161">
        <v>400000</v>
      </c>
      <c r="H22" s="162">
        <v>1.25E-3</v>
      </c>
      <c r="I22" s="160">
        <v>3184.3812499999999</v>
      </c>
      <c r="J22" s="163">
        <v>0</v>
      </c>
      <c r="K22" s="160">
        <v>500</v>
      </c>
      <c r="L22" s="155"/>
    </row>
    <row r="23" spans="1:12" ht="50.1" customHeight="1">
      <c r="A23" s="2"/>
      <c r="B23" s="159" t="s">
        <v>228</v>
      </c>
      <c r="C23" s="160">
        <v>3564</v>
      </c>
      <c r="D23" s="161">
        <v>1082451</v>
      </c>
      <c r="E23" s="161">
        <v>227</v>
      </c>
      <c r="F23" s="161">
        <v>1082224</v>
      </c>
      <c r="G23" s="161">
        <v>1058100</v>
      </c>
      <c r="H23" s="162">
        <v>3.3683016728097534E-3</v>
      </c>
      <c r="I23" s="160">
        <v>3645.2569095548624</v>
      </c>
      <c r="J23" s="163">
        <v>0</v>
      </c>
      <c r="K23" s="160">
        <v>3564</v>
      </c>
      <c r="L23" s="155"/>
    </row>
    <row r="24" spans="1:12" ht="50.1" customHeight="1">
      <c r="A24" s="2"/>
      <c r="B24" s="159" t="s">
        <v>229</v>
      </c>
      <c r="C24" s="160">
        <v>1540</v>
      </c>
      <c r="D24" s="161">
        <v>7489662</v>
      </c>
      <c r="E24" s="161">
        <v>3453361</v>
      </c>
      <c r="F24" s="161">
        <v>4036301</v>
      </c>
      <c r="G24" s="161">
        <v>2874</v>
      </c>
      <c r="H24" s="162">
        <v>0.53583855254001389</v>
      </c>
      <c r="I24" s="160">
        <v>2162805.6854558107</v>
      </c>
      <c r="J24" s="163">
        <v>0</v>
      </c>
      <c r="K24" s="160">
        <v>1540</v>
      </c>
      <c r="L24" s="155"/>
    </row>
    <row r="25" spans="1:12" ht="50.1" customHeight="1">
      <c r="A25" s="2"/>
      <c r="B25" s="159" t="s">
        <v>230</v>
      </c>
      <c r="C25" s="160">
        <v>260</v>
      </c>
      <c r="D25" s="161">
        <v>724463</v>
      </c>
      <c r="E25" s="161">
        <v>489132</v>
      </c>
      <c r="F25" s="161">
        <v>235331</v>
      </c>
      <c r="G25" s="161">
        <v>18692</v>
      </c>
      <c r="H25" s="162">
        <v>1.3909693986732292E-2</v>
      </c>
      <c r="I25" s="160">
        <v>3273.3821955916969</v>
      </c>
      <c r="J25" s="163">
        <v>0</v>
      </c>
      <c r="K25" s="160">
        <v>260</v>
      </c>
      <c r="L25" s="155"/>
    </row>
    <row r="26" spans="1:12" ht="50.1" customHeight="1">
      <c r="A26" s="2"/>
      <c r="B26" s="159" t="s">
        <v>231</v>
      </c>
      <c r="C26" s="160">
        <v>5000</v>
      </c>
      <c r="D26" s="161">
        <v>46841</v>
      </c>
      <c r="E26" s="161">
        <v>0</v>
      </c>
      <c r="F26" s="161">
        <v>46841</v>
      </c>
      <c r="G26" s="161">
        <v>15000</v>
      </c>
      <c r="H26" s="162">
        <v>0.33333333333333331</v>
      </c>
      <c r="I26" s="160">
        <v>15613.666666666666</v>
      </c>
      <c r="J26" s="163">
        <v>0</v>
      </c>
      <c r="K26" s="160">
        <v>5000</v>
      </c>
      <c r="L26" s="155"/>
    </row>
    <row r="27" spans="1:12" ht="50.1" customHeight="1">
      <c r="A27" s="2"/>
      <c r="B27" s="159" t="s">
        <v>232</v>
      </c>
      <c r="C27" s="160">
        <v>555</v>
      </c>
      <c r="D27" s="161">
        <v>10941535</v>
      </c>
      <c r="E27" s="161">
        <v>7218464</v>
      </c>
      <c r="F27" s="161">
        <v>3723071</v>
      </c>
      <c r="G27" s="161">
        <v>900000</v>
      </c>
      <c r="H27" s="162">
        <v>6.1666666666666662E-4</v>
      </c>
      <c r="I27" s="160">
        <v>2295.893783333333</v>
      </c>
      <c r="J27" s="163">
        <v>0</v>
      </c>
      <c r="K27" s="160">
        <v>555</v>
      </c>
      <c r="L27" s="155"/>
    </row>
    <row r="28" spans="1:12" ht="50.1" customHeight="1">
      <c r="A28" s="2"/>
      <c r="B28" s="159" t="s">
        <v>233</v>
      </c>
      <c r="C28" s="160">
        <v>37</v>
      </c>
      <c r="D28" s="161">
        <v>2449809</v>
      </c>
      <c r="E28" s="161">
        <v>715793</v>
      </c>
      <c r="F28" s="161">
        <v>1734016</v>
      </c>
      <c r="G28" s="161">
        <v>10000</v>
      </c>
      <c r="H28" s="162">
        <v>3.7000000000000002E-3</v>
      </c>
      <c r="I28" s="160">
        <v>6415.8591999999999</v>
      </c>
      <c r="J28" s="163">
        <v>0</v>
      </c>
      <c r="K28" s="160">
        <v>37</v>
      </c>
      <c r="L28" s="155"/>
    </row>
    <row r="29" spans="1:12" ht="50.1" customHeight="1">
      <c r="A29" s="2"/>
      <c r="B29" s="159" t="s">
        <v>234</v>
      </c>
      <c r="C29" s="160">
        <v>2300</v>
      </c>
      <c r="D29" s="161">
        <v>24786267000</v>
      </c>
      <c r="E29" s="161">
        <v>24545185000</v>
      </c>
      <c r="F29" s="161">
        <v>241082000</v>
      </c>
      <c r="G29" s="161">
        <v>16602000</v>
      </c>
      <c r="H29" s="162">
        <v>1.3853752559932539E-4</v>
      </c>
      <c r="I29" s="160">
        <v>33398.903746536562</v>
      </c>
      <c r="J29" s="163">
        <v>0</v>
      </c>
      <c r="K29" s="160">
        <v>2300</v>
      </c>
      <c r="L29" s="155"/>
    </row>
    <row r="30" spans="1:12" ht="39.950000000000003" customHeight="1">
      <c r="A30" s="2"/>
      <c r="B30" s="159" t="s">
        <v>235</v>
      </c>
      <c r="C30" s="164">
        <v>80</v>
      </c>
      <c r="D30" s="165">
        <v>61939</v>
      </c>
      <c r="E30" s="165">
        <v>27485</v>
      </c>
      <c r="F30" s="165">
        <v>34454</v>
      </c>
      <c r="G30" s="165">
        <v>10520</v>
      </c>
      <c r="H30" s="166">
        <v>7.6045627376425855E-3</v>
      </c>
      <c r="I30" s="164">
        <v>262.00760456273764</v>
      </c>
      <c r="J30" s="167">
        <v>0</v>
      </c>
      <c r="K30" s="164">
        <v>80</v>
      </c>
      <c r="L30" s="46"/>
    </row>
    <row r="31" spans="1:12" ht="39.950000000000003" customHeight="1">
      <c r="A31" s="2"/>
      <c r="B31" s="159" t="s">
        <v>236</v>
      </c>
      <c r="C31" s="164">
        <v>210</v>
      </c>
      <c r="D31" s="165">
        <v>4319560</v>
      </c>
      <c r="E31" s="165">
        <v>146447</v>
      </c>
      <c r="F31" s="165">
        <v>4173113</v>
      </c>
      <c r="G31" s="165">
        <v>2450770</v>
      </c>
      <c r="H31" s="166">
        <v>8.5687355402587752E-5</v>
      </c>
      <c r="I31" s="164">
        <v>357.58301676615918</v>
      </c>
      <c r="J31" s="167">
        <v>0</v>
      </c>
      <c r="K31" s="164">
        <v>210</v>
      </c>
      <c r="L31" s="46"/>
    </row>
    <row r="32" spans="1:12" ht="39.950000000000003" customHeight="1">
      <c r="A32" s="2"/>
      <c r="B32" s="43" t="s">
        <v>35</v>
      </c>
      <c r="C32" s="168">
        <f>SUM(C17:C31)</f>
        <v>36340</v>
      </c>
      <c r="D32" s="169"/>
      <c r="E32" s="169"/>
      <c r="F32" s="169"/>
      <c r="G32" s="169"/>
      <c r="H32" s="170"/>
      <c r="I32" s="164">
        <f>SUM(I17:I31)</f>
        <v>2575763.7536291895</v>
      </c>
      <c r="J32" s="167">
        <f>SUM(J17:J31)</f>
        <v>0</v>
      </c>
      <c r="K32" s="164">
        <f>SUM(K17:K31)</f>
        <v>36340</v>
      </c>
      <c r="L32" s="46"/>
    </row>
    <row r="33" spans="2:12" ht="7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6.7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</sheetData>
  <phoneticPr fontId="3"/>
  <pageMargins left="0.59055118110236227" right="0.59055118110236227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2"/>
  <sheetViews>
    <sheetView view="pageBreakPreview" topLeftCell="A16" zoomScaleNormal="100" zoomScaleSheetLayoutView="100" workbookViewId="0">
      <selection activeCell="S56" sqref="S56:T56"/>
    </sheetView>
  </sheetViews>
  <sheetFormatPr defaultRowHeight="13.5"/>
  <cols>
    <col min="1" max="1" width="1.25" customWidth="1"/>
    <col min="2" max="2" width="20.625" customWidth="1"/>
    <col min="3" max="8" width="15.625" customWidth="1"/>
    <col min="9" max="9" width="10.75" hidden="1" customWidth="1"/>
  </cols>
  <sheetData>
    <row r="1" spans="2:10" ht="16.5" customHeight="1"/>
    <row r="2" spans="2:10" ht="18.75" customHeight="1">
      <c r="B2" s="47" t="s">
        <v>99</v>
      </c>
      <c r="C2" s="48"/>
      <c r="D2" s="48"/>
      <c r="E2" s="48"/>
      <c r="F2" s="48"/>
      <c r="G2" s="48"/>
      <c r="H2" s="49" t="s">
        <v>239</v>
      </c>
      <c r="I2" s="23"/>
    </row>
    <row r="3" spans="2:10" s="2" customFormat="1" ht="17.45" customHeight="1">
      <c r="B3" s="280" t="s">
        <v>96</v>
      </c>
      <c r="C3" s="281" t="s">
        <v>7</v>
      </c>
      <c r="D3" s="281" t="s">
        <v>4</v>
      </c>
      <c r="E3" s="281" t="s">
        <v>2</v>
      </c>
      <c r="F3" s="281" t="s">
        <v>3</v>
      </c>
      <c r="G3" s="283" t="s">
        <v>97</v>
      </c>
      <c r="H3" s="278" t="s">
        <v>98</v>
      </c>
      <c r="I3" s="51" t="s">
        <v>35</v>
      </c>
    </row>
    <row r="4" spans="2:10" s="54" customFormat="1" ht="17.45" customHeight="1">
      <c r="B4" s="280"/>
      <c r="C4" s="282"/>
      <c r="D4" s="282"/>
      <c r="E4" s="282"/>
      <c r="F4" s="282"/>
      <c r="G4" s="282"/>
      <c r="H4" s="279"/>
      <c r="I4" s="53"/>
    </row>
    <row r="5" spans="2:10" s="2" customFormat="1" ht="35.1" customHeight="1">
      <c r="B5" s="172" t="s">
        <v>9</v>
      </c>
      <c r="C5" s="238">
        <v>3003002496</v>
      </c>
      <c r="D5" s="238"/>
      <c r="E5" s="238"/>
      <c r="F5" s="238"/>
      <c r="G5" s="238">
        <f>SUM(C5:F5)</f>
        <v>3003002496</v>
      </c>
      <c r="H5" s="238">
        <v>3003002496</v>
      </c>
      <c r="I5" s="171">
        <f>G5</f>
        <v>3003002496</v>
      </c>
      <c r="J5" s="241">
        <f>G5-H5</f>
        <v>0</v>
      </c>
    </row>
    <row r="6" spans="2:10" s="2" customFormat="1" ht="35.1" customHeight="1">
      <c r="B6" s="172" t="s">
        <v>6</v>
      </c>
      <c r="C6" s="238">
        <v>465635962</v>
      </c>
      <c r="D6" s="238"/>
      <c r="E6" s="238"/>
      <c r="F6" s="238"/>
      <c r="G6" s="238">
        <f t="shared" ref="G6:G20" si="0">SUM(C6:F6)</f>
        <v>465635962</v>
      </c>
      <c r="H6" s="238">
        <v>465635962</v>
      </c>
      <c r="I6" s="171">
        <f t="shared" ref="I6:I20" si="1">G6</f>
        <v>465635962</v>
      </c>
      <c r="J6" s="241">
        <f t="shared" ref="J6:J21" si="2">G6-H6</f>
        <v>0</v>
      </c>
    </row>
    <row r="7" spans="2:10" s="2" customFormat="1" ht="35.1" customHeight="1">
      <c r="B7" s="172" t="s">
        <v>240</v>
      </c>
      <c r="C7" s="238">
        <v>12074027</v>
      </c>
      <c r="D7" s="238"/>
      <c r="E7" s="238"/>
      <c r="F7" s="238"/>
      <c r="G7" s="238">
        <f t="shared" si="0"/>
        <v>12074027</v>
      </c>
      <c r="H7" s="238">
        <v>6846027</v>
      </c>
      <c r="I7" s="171">
        <f t="shared" si="1"/>
        <v>12074027</v>
      </c>
      <c r="J7" s="241">
        <f t="shared" si="2"/>
        <v>5228000</v>
      </c>
    </row>
    <row r="8" spans="2:10" s="2" customFormat="1" ht="35.1" customHeight="1">
      <c r="B8" s="172" t="s">
        <v>241</v>
      </c>
      <c r="C8" s="238">
        <v>348771226</v>
      </c>
      <c r="D8" s="238"/>
      <c r="E8" s="238"/>
      <c r="F8" s="238"/>
      <c r="G8" s="238">
        <f t="shared" si="0"/>
        <v>348771226</v>
      </c>
      <c r="H8" s="238">
        <v>348771226</v>
      </c>
      <c r="I8" s="171">
        <f t="shared" si="1"/>
        <v>348771226</v>
      </c>
      <c r="J8" s="241">
        <f t="shared" si="2"/>
        <v>0</v>
      </c>
    </row>
    <row r="9" spans="2:10" s="2" customFormat="1" ht="35.1" customHeight="1">
      <c r="B9" s="172" t="s">
        <v>242</v>
      </c>
      <c r="C9" s="238">
        <v>2000000</v>
      </c>
      <c r="D9" s="238"/>
      <c r="E9" s="238"/>
      <c r="F9" s="238"/>
      <c r="G9" s="238">
        <f t="shared" si="0"/>
        <v>2000000</v>
      </c>
      <c r="H9" s="238">
        <v>2000000</v>
      </c>
      <c r="I9" s="171">
        <f t="shared" si="1"/>
        <v>2000000</v>
      </c>
      <c r="J9" s="241">
        <f t="shared" si="2"/>
        <v>0</v>
      </c>
    </row>
    <row r="10" spans="2:10" s="2" customFormat="1" ht="35.1" customHeight="1">
      <c r="B10" s="172" t="s">
        <v>243</v>
      </c>
      <c r="C10" s="238">
        <v>363483323</v>
      </c>
      <c r="D10" s="238"/>
      <c r="E10" s="238"/>
      <c r="F10" s="238"/>
      <c r="G10" s="238">
        <f t="shared" si="0"/>
        <v>363483323</v>
      </c>
      <c r="H10" s="238">
        <v>363483323</v>
      </c>
      <c r="I10" s="171">
        <f t="shared" si="1"/>
        <v>363483323</v>
      </c>
      <c r="J10" s="241">
        <f t="shared" si="2"/>
        <v>0</v>
      </c>
    </row>
    <row r="11" spans="2:10" s="2" customFormat="1" ht="35.1" customHeight="1">
      <c r="B11" s="172" t="s">
        <v>244</v>
      </c>
      <c r="C11" s="238">
        <v>1000356731</v>
      </c>
      <c r="D11" s="238"/>
      <c r="E11" s="238"/>
      <c r="F11" s="238"/>
      <c r="G11" s="238">
        <f t="shared" si="0"/>
        <v>1000356731</v>
      </c>
      <c r="H11" s="238">
        <v>1000356731</v>
      </c>
      <c r="I11" s="171">
        <f t="shared" si="1"/>
        <v>1000356731</v>
      </c>
      <c r="J11" s="241">
        <f t="shared" si="2"/>
        <v>0</v>
      </c>
    </row>
    <row r="12" spans="2:10" s="2" customFormat="1" ht="35.1" customHeight="1">
      <c r="B12" s="172" t="s">
        <v>245</v>
      </c>
      <c r="C12" s="238">
        <v>40921591</v>
      </c>
      <c r="D12" s="238"/>
      <c r="E12" s="238"/>
      <c r="F12" s="238"/>
      <c r="G12" s="238">
        <f t="shared" si="0"/>
        <v>40921591</v>
      </c>
      <c r="H12" s="238">
        <v>40921591</v>
      </c>
      <c r="I12" s="171">
        <f t="shared" si="1"/>
        <v>40921591</v>
      </c>
      <c r="J12" s="241">
        <f t="shared" si="2"/>
        <v>0</v>
      </c>
    </row>
    <row r="13" spans="2:10" s="2" customFormat="1" ht="35.1" customHeight="1">
      <c r="B13" s="172" t="s">
        <v>246</v>
      </c>
      <c r="C13" s="238">
        <v>10726707</v>
      </c>
      <c r="D13" s="238"/>
      <c r="E13" s="238"/>
      <c r="F13" s="238"/>
      <c r="G13" s="238">
        <f t="shared" si="0"/>
        <v>10726707</v>
      </c>
      <c r="H13" s="238">
        <v>10726707</v>
      </c>
      <c r="I13" s="171">
        <f t="shared" si="1"/>
        <v>10726707</v>
      </c>
      <c r="J13" s="241">
        <f t="shared" si="2"/>
        <v>0</v>
      </c>
    </row>
    <row r="14" spans="2:10" s="2" customFormat="1" ht="35.1" customHeight="1">
      <c r="B14" s="172" t="s">
        <v>247</v>
      </c>
      <c r="C14" s="238">
        <v>2000000</v>
      </c>
      <c r="D14" s="238"/>
      <c r="E14" s="238"/>
      <c r="F14" s="238"/>
      <c r="G14" s="238">
        <f t="shared" si="0"/>
        <v>2000000</v>
      </c>
      <c r="H14" s="238">
        <v>2000000</v>
      </c>
      <c r="I14" s="171">
        <f t="shared" si="1"/>
        <v>2000000</v>
      </c>
      <c r="J14" s="241">
        <f t="shared" si="2"/>
        <v>0</v>
      </c>
    </row>
    <row r="15" spans="2:10" s="2" customFormat="1" ht="35.1" customHeight="1">
      <c r="B15" s="172" t="s">
        <v>248</v>
      </c>
      <c r="C15" s="238">
        <v>1827078</v>
      </c>
      <c r="D15" s="238"/>
      <c r="E15" s="238"/>
      <c r="F15" s="238"/>
      <c r="G15" s="238">
        <f t="shared" si="0"/>
        <v>1827078</v>
      </c>
      <c r="H15" s="238">
        <v>1827078</v>
      </c>
      <c r="I15" s="171">
        <f t="shared" si="1"/>
        <v>1827078</v>
      </c>
      <c r="J15" s="241">
        <f t="shared" si="2"/>
        <v>0</v>
      </c>
    </row>
    <row r="16" spans="2:10" s="2" customFormat="1" ht="35.1" customHeight="1">
      <c r="B16" s="172" t="s">
        <v>249</v>
      </c>
      <c r="C16" s="238">
        <v>14605045</v>
      </c>
      <c r="D16" s="238"/>
      <c r="E16" s="238"/>
      <c r="F16" s="238"/>
      <c r="G16" s="238">
        <f t="shared" si="0"/>
        <v>14605045</v>
      </c>
      <c r="H16" s="238">
        <v>14605045</v>
      </c>
      <c r="I16" s="171">
        <f t="shared" si="1"/>
        <v>14605045</v>
      </c>
      <c r="J16" s="241">
        <f t="shared" si="2"/>
        <v>0</v>
      </c>
    </row>
    <row r="17" spans="2:10" s="2" customFormat="1" ht="35.1" customHeight="1">
      <c r="B17" s="172" t="s">
        <v>250</v>
      </c>
      <c r="C17" s="238">
        <v>13822631</v>
      </c>
      <c r="D17" s="238"/>
      <c r="E17" s="238"/>
      <c r="F17" s="238"/>
      <c r="G17" s="238">
        <f t="shared" si="0"/>
        <v>13822631</v>
      </c>
      <c r="H17" s="238">
        <v>13822631</v>
      </c>
      <c r="I17" s="171">
        <f t="shared" si="1"/>
        <v>13822631</v>
      </c>
      <c r="J17" s="241">
        <f t="shared" si="2"/>
        <v>0</v>
      </c>
    </row>
    <row r="18" spans="2:10" s="2" customFormat="1" ht="35.1" customHeight="1">
      <c r="B18" s="172" t="s">
        <v>251</v>
      </c>
      <c r="C18" s="238">
        <v>12405387</v>
      </c>
      <c r="D18" s="238"/>
      <c r="E18" s="238"/>
      <c r="F18" s="238"/>
      <c r="G18" s="238">
        <f t="shared" si="0"/>
        <v>12405387</v>
      </c>
      <c r="H18" s="238">
        <v>12405387</v>
      </c>
      <c r="I18" s="171">
        <f t="shared" si="1"/>
        <v>12405387</v>
      </c>
      <c r="J18" s="241">
        <f t="shared" si="2"/>
        <v>0</v>
      </c>
    </row>
    <row r="19" spans="2:10" s="2" customFormat="1" ht="35.1" customHeight="1">
      <c r="B19" s="172" t="s">
        <v>252</v>
      </c>
      <c r="C19" s="238">
        <v>2800932</v>
      </c>
      <c r="D19" s="238"/>
      <c r="E19" s="238"/>
      <c r="F19" s="238"/>
      <c r="G19" s="238">
        <f>SUM(C19:F19)</f>
        <v>2800932</v>
      </c>
      <c r="H19" s="238">
        <v>2800932</v>
      </c>
      <c r="I19" s="171">
        <f>G19</f>
        <v>2800932</v>
      </c>
      <c r="J19" s="241">
        <f t="shared" si="2"/>
        <v>0</v>
      </c>
    </row>
    <row r="20" spans="2:10" s="2" customFormat="1" ht="35.1" customHeight="1">
      <c r="B20" s="172" t="s">
        <v>318</v>
      </c>
      <c r="C20" s="238">
        <v>373425334</v>
      </c>
      <c r="D20" s="238"/>
      <c r="E20" s="238"/>
      <c r="F20" s="238"/>
      <c r="G20" s="238">
        <f t="shared" si="0"/>
        <v>373425334</v>
      </c>
      <c r="H20" s="238">
        <v>373425334</v>
      </c>
      <c r="I20" s="171">
        <f t="shared" si="1"/>
        <v>373425334</v>
      </c>
      <c r="J20" s="241">
        <f t="shared" si="2"/>
        <v>0</v>
      </c>
    </row>
    <row r="21" spans="2:10" s="2" customFormat="1" ht="35.1" customHeight="1">
      <c r="B21" s="239" t="s">
        <v>35</v>
      </c>
      <c r="C21" s="238">
        <f>SUM(C5:C20)</f>
        <v>5667858470</v>
      </c>
      <c r="D21" s="238"/>
      <c r="E21" s="238"/>
      <c r="F21" s="238"/>
      <c r="G21" s="240">
        <f>SUM(G5:G20)</f>
        <v>5667858470</v>
      </c>
      <c r="H21" s="240">
        <f>SUM(H5:H20)</f>
        <v>5662630470</v>
      </c>
      <c r="I21" s="56"/>
      <c r="J21" s="241">
        <f t="shared" si="2"/>
        <v>5228000</v>
      </c>
    </row>
    <row r="22" spans="2:10" ht="12.75" customHeight="1"/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printOptions horizontalCentered="1"/>
  <pageMargins left="0.27559055118110237" right="0.19685039370078741" top="0.39370078740157483" bottom="0.15748031496062992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view="pageBreakPreview" zoomScaleNormal="100" zoomScaleSheetLayoutView="100" workbookViewId="0">
      <selection activeCell="S56" sqref="S56:T56"/>
    </sheetView>
  </sheetViews>
  <sheetFormatPr defaultRowHeight="13.5"/>
  <cols>
    <col min="1" max="1" width="3.25" customWidth="1"/>
    <col min="2" max="2" width="0.875" customWidth="1"/>
    <col min="3" max="3" width="19.625" customWidth="1"/>
    <col min="4" max="8" width="14.625" customWidth="1"/>
    <col min="9" max="9" width="0.875" customWidth="1"/>
    <col min="10" max="10" width="13.125" customWidth="1"/>
  </cols>
  <sheetData>
    <row r="1" spans="2:12" ht="27" customHeight="1"/>
    <row r="2" spans="2:12" ht="19.5" customHeight="1">
      <c r="B2" s="23"/>
      <c r="C2" s="58" t="s">
        <v>110</v>
      </c>
      <c r="D2" s="59"/>
      <c r="E2" s="59"/>
      <c r="F2" s="59"/>
      <c r="G2" s="59"/>
      <c r="H2" s="59" t="s">
        <v>237</v>
      </c>
      <c r="I2" s="22"/>
      <c r="J2" s="22"/>
      <c r="K2" s="22"/>
      <c r="L2" s="22"/>
    </row>
    <row r="3" spans="2:12" s="2" customFormat="1" ht="21" customHeight="1">
      <c r="B3" s="42"/>
      <c r="C3" s="283" t="s">
        <v>100</v>
      </c>
      <c r="D3" s="285" t="s">
        <v>5</v>
      </c>
      <c r="E3" s="286"/>
      <c r="F3" s="285" t="s">
        <v>8</v>
      </c>
      <c r="G3" s="286"/>
      <c r="H3" s="283" t="s">
        <v>101</v>
      </c>
      <c r="I3" s="42"/>
    </row>
    <row r="4" spans="2:12" s="2" customFormat="1" ht="21.95" customHeight="1">
      <c r="B4" s="42"/>
      <c r="C4" s="284"/>
      <c r="D4" s="60" t="s">
        <v>102</v>
      </c>
      <c r="E4" s="60" t="s">
        <v>103</v>
      </c>
      <c r="F4" s="60" t="s">
        <v>102</v>
      </c>
      <c r="G4" s="60" t="s">
        <v>103</v>
      </c>
      <c r="H4" s="284"/>
      <c r="I4" s="42"/>
    </row>
    <row r="5" spans="2:12" s="2" customFormat="1" ht="20.100000000000001" customHeight="1">
      <c r="B5" s="42"/>
      <c r="C5" s="61" t="s">
        <v>104</v>
      </c>
      <c r="D5" s="233"/>
      <c r="E5" s="233"/>
      <c r="F5" s="233"/>
      <c r="G5" s="233"/>
      <c r="H5" s="234"/>
      <c r="I5" s="42"/>
    </row>
    <row r="6" spans="2:12" s="2" customFormat="1" ht="20.100000000000001" customHeight="1">
      <c r="B6" s="42"/>
      <c r="C6" s="61"/>
      <c r="D6" s="233"/>
      <c r="E6" s="233"/>
      <c r="F6" s="233"/>
      <c r="G6" s="233"/>
      <c r="H6" s="234"/>
      <c r="I6" s="42"/>
    </row>
    <row r="7" spans="2:12" s="2" customFormat="1" ht="20.100000000000001" customHeight="1">
      <c r="B7" s="42"/>
      <c r="C7" s="61"/>
      <c r="D7" s="233"/>
      <c r="E7" s="233"/>
      <c r="F7" s="233"/>
      <c r="G7" s="233"/>
      <c r="H7" s="234"/>
      <c r="I7" s="42"/>
    </row>
    <row r="8" spans="2:12" s="2" customFormat="1" ht="20.100000000000001" customHeight="1">
      <c r="B8" s="42"/>
      <c r="C8" s="57" t="s">
        <v>105</v>
      </c>
      <c r="D8" s="235"/>
      <c r="E8" s="235"/>
      <c r="F8" s="235"/>
      <c r="G8" s="235"/>
      <c r="H8" s="235"/>
      <c r="I8" s="42"/>
    </row>
    <row r="9" spans="2:12" s="2" customFormat="1" ht="20.100000000000001" customHeight="1">
      <c r="B9" s="42"/>
      <c r="C9" s="57"/>
      <c r="D9" s="235"/>
      <c r="E9" s="235"/>
      <c r="F9" s="235"/>
      <c r="G9" s="235"/>
      <c r="H9" s="235"/>
      <c r="I9" s="42"/>
    </row>
    <row r="10" spans="2:12" s="2" customFormat="1" ht="20.100000000000001" customHeight="1">
      <c r="B10" s="42"/>
      <c r="C10" s="57"/>
      <c r="D10" s="235"/>
      <c r="E10" s="235"/>
      <c r="F10" s="235"/>
      <c r="G10" s="235"/>
      <c r="H10" s="235"/>
      <c r="I10" s="42"/>
    </row>
    <row r="11" spans="2:12" s="2" customFormat="1" ht="20.100000000000001" customHeight="1">
      <c r="B11" s="42"/>
      <c r="C11" s="57" t="s">
        <v>106</v>
      </c>
      <c r="D11" s="235"/>
      <c r="E11" s="235"/>
      <c r="F11" s="235"/>
      <c r="G11" s="235"/>
      <c r="H11" s="235"/>
      <c r="I11" s="42"/>
    </row>
    <row r="12" spans="2:12" s="2" customFormat="1" ht="20.100000000000001" customHeight="1">
      <c r="B12" s="42"/>
      <c r="C12" s="57"/>
      <c r="D12" s="235"/>
      <c r="E12" s="235"/>
      <c r="F12" s="235"/>
      <c r="G12" s="235"/>
      <c r="H12" s="235"/>
      <c r="I12" s="42"/>
    </row>
    <row r="13" spans="2:12" s="2" customFormat="1" ht="20.100000000000001" customHeight="1">
      <c r="B13" s="42"/>
      <c r="C13" s="57"/>
      <c r="D13" s="235"/>
      <c r="E13" s="235"/>
      <c r="F13" s="235"/>
      <c r="G13" s="235"/>
      <c r="H13" s="235"/>
      <c r="I13" s="42"/>
    </row>
    <row r="14" spans="2:12" s="2" customFormat="1" ht="20.100000000000001" customHeight="1">
      <c r="B14" s="42"/>
      <c r="C14" s="57" t="s">
        <v>107</v>
      </c>
      <c r="D14" s="235"/>
      <c r="E14" s="235"/>
      <c r="F14" s="235"/>
      <c r="G14" s="235"/>
      <c r="H14" s="235"/>
      <c r="I14" s="42"/>
    </row>
    <row r="15" spans="2:12" s="2" customFormat="1" ht="20.100000000000001" customHeight="1">
      <c r="B15" s="42"/>
      <c r="C15" s="57"/>
      <c r="D15" s="235"/>
      <c r="E15" s="235"/>
      <c r="F15" s="235"/>
      <c r="G15" s="235"/>
      <c r="H15" s="235"/>
      <c r="I15" s="42"/>
    </row>
    <row r="16" spans="2:12" s="2" customFormat="1" ht="20.100000000000001" customHeight="1">
      <c r="B16" s="42"/>
      <c r="C16" s="57"/>
      <c r="D16" s="235"/>
      <c r="E16" s="235"/>
      <c r="F16" s="235"/>
      <c r="G16" s="235"/>
      <c r="H16" s="235"/>
      <c r="I16" s="42"/>
    </row>
    <row r="17" spans="2:14" s="2" customFormat="1" ht="20.100000000000001" customHeight="1">
      <c r="B17" s="42"/>
      <c r="C17" s="57" t="s">
        <v>108</v>
      </c>
      <c r="D17" s="235"/>
      <c r="E17" s="235"/>
      <c r="F17" s="235"/>
      <c r="G17" s="235"/>
      <c r="H17" s="235"/>
      <c r="I17" s="42"/>
    </row>
    <row r="18" spans="2:14" s="2" customFormat="1" ht="20.100000000000001" customHeight="1">
      <c r="B18" s="42"/>
      <c r="C18" s="57"/>
      <c r="D18" s="235"/>
      <c r="E18" s="235"/>
      <c r="F18" s="235"/>
      <c r="G18" s="235"/>
      <c r="H18" s="235"/>
      <c r="I18" s="42"/>
    </row>
    <row r="19" spans="2:14" s="2" customFormat="1" ht="20.100000000000001" customHeight="1">
      <c r="B19" s="42"/>
      <c r="C19" s="57"/>
      <c r="D19" s="235"/>
      <c r="E19" s="235"/>
      <c r="F19" s="235"/>
      <c r="G19" s="235"/>
      <c r="H19" s="235"/>
      <c r="I19" s="42"/>
    </row>
    <row r="20" spans="2:14" s="2" customFormat="1" ht="20.100000000000001" customHeight="1">
      <c r="B20" s="42"/>
      <c r="C20" s="57" t="s">
        <v>109</v>
      </c>
      <c r="D20" s="237">
        <f>SUM(D21:D22)</f>
        <v>16732</v>
      </c>
      <c r="E20" s="237"/>
      <c r="F20" s="237">
        <f t="shared" ref="F20:H20" si="0">SUM(F21:F22)</f>
        <v>3712</v>
      </c>
      <c r="G20" s="237"/>
      <c r="H20" s="237">
        <f t="shared" si="0"/>
        <v>20444</v>
      </c>
      <c r="I20" s="42"/>
    </row>
    <row r="21" spans="2:14" s="2" customFormat="1" ht="20.100000000000001" customHeight="1">
      <c r="B21" s="42"/>
      <c r="C21" s="57" t="s">
        <v>335</v>
      </c>
      <c r="D21" s="236">
        <v>16732</v>
      </c>
      <c r="E21" s="236"/>
      <c r="F21" s="236">
        <v>3712</v>
      </c>
      <c r="G21" s="236"/>
      <c r="H21" s="236">
        <f>SUM(D21:G21)</f>
        <v>20444</v>
      </c>
      <c r="I21" s="42"/>
    </row>
    <row r="22" spans="2:14" s="2" customFormat="1" ht="20.100000000000001" customHeight="1">
      <c r="B22" s="42"/>
      <c r="C22" s="57"/>
      <c r="D22" s="235"/>
      <c r="E22" s="235"/>
      <c r="F22" s="235"/>
      <c r="G22" s="235"/>
      <c r="H22" s="235"/>
      <c r="I22" s="42"/>
    </row>
    <row r="23" spans="2:14" s="2" customFormat="1" ht="20.100000000000001" customHeight="1">
      <c r="B23" s="42"/>
      <c r="C23" s="50" t="s">
        <v>35</v>
      </c>
      <c r="D23" s="237">
        <f>D5+D8+D11+D14+D17+D20</f>
        <v>16732</v>
      </c>
      <c r="E23" s="237"/>
      <c r="F23" s="237">
        <f t="shared" ref="F23:H23" si="1">F5+F8+F11+F14+F17+F20</f>
        <v>3712</v>
      </c>
      <c r="G23" s="237"/>
      <c r="H23" s="237">
        <f t="shared" si="1"/>
        <v>20444</v>
      </c>
      <c r="I23" s="42"/>
    </row>
    <row r="24" spans="2:14" ht="3.75" customHeight="1">
      <c r="B24" s="23"/>
      <c r="C24" s="63"/>
      <c r="D24" s="64"/>
      <c r="E24" s="64"/>
      <c r="F24" s="64"/>
      <c r="G24" s="64"/>
      <c r="H24" s="64"/>
      <c r="I24" s="65"/>
      <c r="J24" s="65"/>
      <c r="K24" s="65"/>
      <c r="L24" s="26"/>
      <c r="M24" s="23"/>
      <c r="N24" s="23"/>
    </row>
    <row r="25" spans="2:14">
      <c r="C25" s="23"/>
      <c r="D25" s="65"/>
      <c r="E25" s="65"/>
      <c r="F25" s="65"/>
      <c r="G25" s="65"/>
      <c r="H25" s="65"/>
      <c r="I25" s="65"/>
      <c r="J25" s="65"/>
    </row>
    <row r="26" spans="2:14">
      <c r="C26" s="23"/>
      <c r="D26" s="34"/>
      <c r="E26" s="34"/>
      <c r="F26" s="34"/>
      <c r="G26" s="34"/>
      <c r="H26" s="34"/>
      <c r="I26" s="34"/>
      <c r="J26" s="34"/>
    </row>
  </sheetData>
  <mergeCells count="4">
    <mergeCell ref="C3:C4"/>
    <mergeCell ref="D3:E3"/>
    <mergeCell ref="F3:G3"/>
    <mergeCell ref="H3:H4"/>
  </mergeCells>
  <phoneticPr fontId="3"/>
  <printOptions horizontalCentered="1"/>
  <pageMargins left="7.874015748031496E-2" right="0.11811023622047245" top="0.59055118110236227" bottom="0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19" zoomScaleNormal="80" zoomScaleSheetLayoutView="100" workbookViewId="0">
      <selection activeCell="S56" sqref="S56:T56"/>
    </sheetView>
  </sheetViews>
  <sheetFormatPr defaultRowHeight="13.5"/>
  <cols>
    <col min="1" max="3" width="18.625" customWidth="1"/>
    <col min="4" max="4" width="3.5" customWidth="1"/>
    <col min="5" max="7" width="18.625" customWidth="1"/>
    <col min="8" max="8" width="11.375" customWidth="1"/>
  </cols>
  <sheetData>
    <row r="1" spans="1:7" ht="25.5" customHeight="1"/>
    <row r="2" spans="1:7" ht="19.5" customHeight="1">
      <c r="A2" s="66" t="s">
        <v>111</v>
      </c>
      <c r="B2" s="22"/>
      <c r="C2" s="27" t="s">
        <v>237</v>
      </c>
      <c r="D2" s="22"/>
      <c r="E2" s="65" t="s">
        <v>112</v>
      </c>
      <c r="F2" s="22"/>
      <c r="G2" s="27" t="s">
        <v>237</v>
      </c>
    </row>
    <row r="3" spans="1:7" s="2" customFormat="1" ht="30" customHeight="1">
      <c r="A3" s="62" t="s">
        <v>100</v>
      </c>
      <c r="B3" s="62" t="s">
        <v>113</v>
      </c>
      <c r="C3" s="62" t="s">
        <v>114</v>
      </c>
      <c r="D3" s="67"/>
      <c r="E3" s="62" t="s">
        <v>100</v>
      </c>
      <c r="F3" s="62" t="s">
        <v>113</v>
      </c>
      <c r="G3" s="62" t="s">
        <v>114</v>
      </c>
    </row>
    <row r="4" spans="1:7" s="2" customFormat="1" ht="16.149999999999999" customHeight="1">
      <c r="A4" s="68" t="s">
        <v>115</v>
      </c>
      <c r="B4" s="228"/>
      <c r="C4" s="228"/>
      <c r="D4" s="67"/>
      <c r="E4" s="68" t="s">
        <v>115</v>
      </c>
      <c r="F4" s="228"/>
      <c r="G4" s="228"/>
    </row>
    <row r="5" spans="1:7" s="2" customFormat="1" ht="16.149999999999999" customHeight="1">
      <c r="A5" s="69" t="s">
        <v>116</v>
      </c>
      <c r="B5" s="229"/>
      <c r="C5" s="229"/>
      <c r="D5" s="67"/>
      <c r="E5" s="69" t="s">
        <v>116</v>
      </c>
      <c r="F5" s="229"/>
      <c r="G5" s="229"/>
    </row>
    <row r="6" spans="1:7" s="2" customFormat="1" ht="21" customHeight="1">
      <c r="A6" s="57"/>
      <c r="B6" s="186">
        <v>0</v>
      </c>
      <c r="C6" s="186">
        <v>0</v>
      </c>
      <c r="D6" s="176"/>
      <c r="E6" s="173"/>
      <c r="F6" s="186">
        <v>0</v>
      </c>
      <c r="G6" s="186">
        <v>0</v>
      </c>
    </row>
    <row r="7" spans="1:7" s="2" customFormat="1" ht="21" customHeight="1">
      <c r="A7" s="57"/>
      <c r="B7" s="186">
        <v>0</v>
      </c>
      <c r="C7" s="186">
        <v>0</v>
      </c>
      <c r="D7" s="176"/>
      <c r="E7" s="173"/>
      <c r="F7" s="186">
        <v>0</v>
      </c>
      <c r="G7" s="186">
        <v>0</v>
      </c>
    </row>
    <row r="8" spans="1:7" s="2" customFormat="1" ht="21" customHeight="1">
      <c r="A8" s="55" t="s">
        <v>109</v>
      </c>
      <c r="B8" s="186"/>
      <c r="C8" s="186"/>
      <c r="D8" s="176"/>
      <c r="E8" s="177" t="s">
        <v>109</v>
      </c>
      <c r="F8" s="186"/>
      <c r="G8" s="186"/>
    </row>
    <row r="9" spans="1:7" s="2" customFormat="1" ht="21" customHeight="1">
      <c r="A9" s="57"/>
      <c r="B9" s="186">
        <v>0</v>
      </c>
      <c r="C9" s="186">
        <v>0</v>
      </c>
      <c r="D9" s="176"/>
      <c r="E9" s="173"/>
      <c r="F9" s="186">
        <v>0</v>
      </c>
      <c r="G9" s="186">
        <v>0</v>
      </c>
    </row>
    <row r="10" spans="1:7" s="2" customFormat="1" ht="21" customHeight="1">
      <c r="A10" s="57"/>
      <c r="B10" s="186">
        <v>0</v>
      </c>
      <c r="C10" s="186">
        <v>0</v>
      </c>
      <c r="D10" s="176"/>
      <c r="E10" s="173"/>
      <c r="F10" s="186">
        <v>0</v>
      </c>
      <c r="G10" s="186">
        <v>0</v>
      </c>
    </row>
    <row r="11" spans="1:7" s="2" customFormat="1" ht="21" customHeight="1">
      <c r="A11" s="153" t="s">
        <v>117</v>
      </c>
      <c r="B11" s="186">
        <f>SUM(B9:B10)</f>
        <v>0</v>
      </c>
      <c r="C11" s="186">
        <f>SUM(C9:C10)</f>
        <v>0</v>
      </c>
      <c r="D11" s="176"/>
      <c r="E11" s="178" t="s">
        <v>117</v>
      </c>
      <c r="F11" s="186">
        <f>SUM(F9:F10)</f>
        <v>0</v>
      </c>
      <c r="G11" s="186">
        <f>SUM(G9:G10)</f>
        <v>0</v>
      </c>
    </row>
    <row r="12" spans="1:7" s="2" customFormat="1" ht="16.149999999999999" customHeight="1">
      <c r="A12" s="70" t="s">
        <v>118</v>
      </c>
      <c r="B12" s="230"/>
      <c r="C12" s="230"/>
      <c r="D12" s="67"/>
      <c r="E12" s="70" t="s">
        <v>118</v>
      </c>
      <c r="F12" s="230"/>
      <c r="G12" s="230"/>
    </row>
    <row r="13" spans="1:7" s="2" customFormat="1" ht="16.149999999999999" customHeight="1">
      <c r="A13" s="70" t="s">
        <v>119</v>
      </c>
      <c r="B13" s="230"/>
      <c r="C13" s="230"/>
      <c r="D13" s="67"/>
      <c r="E13" s="70" t="s">
        <v>119</v>
      </c>
      <c r="F13" s="230"/>
      <c r="G13" s="230"/>
    </row>
    <row r="14" spans="1:7" s="2" customFormat="1" ht="21" customHeight="1">
      <c r="A14" s="57" t="s">
        <v>253</v>
      </c>
      <c r="B14" s="186">
        <v>41306345</v>
      </c>
      <c r="C14" s="186">
        <v>4792168</v>
      </c>
      <c r="D14" s="67"/>
      <c r="E14" s="57" t="s">
        <v>253</v>
      </c>
      <c r="F14" s="186">
        <v>29284063</v>
      </c>
      <c r="G14" s="186">
        <v>3397399</v>
      </c>
    </row>
    <row r="15" spans="1:7" s="2" customFormat="1" ht="21" customHeight="1">
      <c r="A15" s="57" t="s">
        <v>254</v>
      </c>
      <c r="B15" s="186">
        <v>4322379</v>
      </c>
      <c r="C15" s="186">
        <v>165762</v>
      </c>
      <c r="D15" s="67"/>
      <c r="E15" s="57" t="s">
        <v>254</v>
      </c>
      <c r="F15" s="186">
        <v>175000</v>
      </c>
      <c r="G15" s="186">
        <v>6711</v>
      </c>
    </row>
    <row r="16" spans="1:7" s="2" customFormat="1" ht="21" customHeight="1">
      <c r="A16" s="70" t="s">
        <v>255</v>
      </c>
      <c r="B16" s="231">
        <v>128086617</v>
      </c>
      <c r="C16" s="231">
        <v>4217290</v>
      </c>
      <c r="D16" s="67"/>
      <c r="E16" s="70" t="s">
        <v>255</v>
      </c>
      <c r="F16" s="231">
        <v>23632069</v>
      </c>
      <c r="G16" s="231">
        <v>778093</v>
      </c>
    </row>
    <row r="17" spans="1:7" s="2" customFormat="1" ht="21" customHeight="1">
      <c r="A17" s="57" t="s">
        <v>256</v>
      </c>
      <c r="B17" s="186">
        <v>3306894</v>
      </c>
      <c r="C17" s="186">
        <v>283934</v>
      </c>
      <c r="D17" s="67"/>
      <c r="E17" s="57" t="s">
        <v>256</v>
      </c>
      <c r="F17" s="186">
        <v>2686606</v>
      </c>
      <c r="G17" s="186">
        <v>230675</v>
      </c>
    </row>
    <row r="18" spans="1:7" s="2" customFormat="1" ht="21" customHeight="1">
      <c r="A18" s="57" t="s">
        <v>257</v>
      </c>
      <c r="B18" s="186">
        <v>181147</v>
      </c>
      <c r="C18" s="186">
        <v>0</v>
      </c>
      <c r="D18" s="67"/>
      <c r="E18" s="57" t="s">
        <v>257</v>
      </c>
      <c r="F18" s="186">
        <v>248950</v>
      </c>
      <c r="G18" s="186">
        <v>0</v>
      </c>
    </row>
    <row r="19" spans="1:7" s="2" customFormat="1" ht="21" customHeight="1">
      <c r="A19" s="70" t="s">
        <v>258</v>
      </c>
      <c r="B19" s="231">
        <v>47364</v>
      </c>
      <c r="C19" s="231">
        <v>683</v>
      </c>
      <c r="D19" s="67"/>
      <c r="E19" s="70" t="s">
        <v>258</v>
      </c>
      <c r="F19" s="231">
        <v>0</v>
      </c>
      <c r="G19" s="231">
        <v>0</v>
      </c>
    </row>
    <row r="20" spans="1:7" s="2" customFormat="1" ht="21" customHeight="1">
      <c r="A20" s="153" t="s">
        <v>117</v>
      </c>
      <c r="B20" s="186">
        <f>SUM(B14:B19)</f>
        <v>177250746</v>
      </c>
      <c r="C20" s="186">
        <f>SUM(C14:C19)</f>
        <v>9459837</v>
      </c>
      <c r="D20" s="67"/>
      <c r="E20" s="153" t="s">
        <v>117</v>
      </c>
      <c r="F20" s="186">
        <f>SUM(F14:F19)</f>
        <v>56026688</v>
      </c>
      <c r="G20" s="186">
        <f>SUM(G14:G19)</f>
        <v>4412878</v>
      </c>
    </row>
    <row r="21" spans="1:7" s="2" customFormat="1" ht="21" customHeight="1">
      <c r="A21" s="57" t="s">
        <v>259</v>
      </c>
      <c r="B21" s="186"/>
      <c r="C21" s="186"/>
      <c r="D21" s="67"/>
      <c r="E21" s="57" t="s">
        <v>259</v>
      </c>
      <c r="F21" s="186"/>
      <c r="G21" s="186"/>
    </row>
    <row r="22" spans="1:7" s="2" customFormat="1" ht="21" customHeight="1">
      <c r="A22" s="57" t="s">
        <v>260</v>
      </c>
      <c r="B22" s="186">
        <v>0</v>
      </c>
      <c r="C22" s="186">
        <v>0</v>
      </c>
      <c r="D22" s="67"/>
      <c r="E22" s="57" t="s">
        <v>260</v>
      </c>
      <c r="F22" s="186">
        <v>1079600</v>
      </c>
      <c r="G22" s="186">
        <v>0</v>
      </c>
    </row>
    <row r="23" spans="1:7" s="2" customFormat="1" ht="21" customHeight="1">
      <c r="A23" s="57" t="s">
        <v>261</v>
      </c>
      <c r="B23" s="186">
        <v>8019200</v>
      </c>
      <c r="C23" s="186">
        <v>388600</v>
      </c>
      <c r="D23" s="67"/>
      <c r="E23" s="57" t="s">
        <v>261</v>
      </c>
      <c r="F23" s="186">
        <v>1512220</v>
      </c>
      <c r="G23" s="186">
        <v>73280</v>
      </c>
    </row>
    <row r="24" spans="1:7" s="2" customFormat="1" ht="21" customHeight="1">
      <c r="A24" s="57" t="s">
        <v>262</v>
      </c>
      <c r="B24" s="186">
        <v>1409000</v>
      </c>
      <c r="C24" s="186">
        <v>0</v>
      </c>
      <c r="D24" s="67"/>
      <c r="E24" s="57" t="s">
        <v>262</v>
      </c>
      <c r="F24" s="186">
        <v>0</v>
      </c>
      <c r="G24" s="186">
        <v>0</v>
      </c>
    </row>
    <row r="25" spans="1:7" s="2" customFormat="1" ht="21" customHeight="1">
      <c r="A25" s="57" t="s">
        <v>263</v>
      </c>
      <c r="B25" s="186">
        <v>0</v>
      </c>
      <c r="C25" s="186">
        <v>0</v>
      </c>
      <c r="D25" s="67"/>
      <c r="E25" s="57" t="s">
        <v>263</v>
      </c>
      <c r="F25" s="186">
        <v>8340</v>
      </c>
      <c r="G25" s="186">
        <v>0</v>
      </c>
    </row>
    <row r="26" spans="1:7" s="2" customFormat="1" ht="21" customHeight="1">
      <c r="A26" s="57" t="s">
        <v>269</v>
      </c>
      <c r="B26" s="186">
        <v>0</v>
      </c>
      <c r="C26" s="186">
        <v>0</v>
      </c>
      <c r="D26" s="67"/>
      <c r="E26" s="57" t="s">
        <v>269</v>
      </c>
      <c r="F26" s="186">
        <v>5400</v>
      </c>
      <c r="G26" s="186">
        <v>0</v>
      </c>
    </row>
    <row r="27" spans="1:7" s="2" customFormat="1" ht="21" customHeight="1">
      <c r="A27" s="179" t="s">
        <v>321</v>
      </c>
      <c r="B27" s="186">
        <v>0</v>
      </c>
      <c r="C27" s="186">
        <v>0</v>
      </c>
      <c r="D27" s="67"/>
      <c r="E27" s="179" t="s">
        <v>321</v>
      </c>
      <c r="F27" s="186">
        <v>25200</v>
      </c>
      <c r="G27" s="186">
        <v>0</v>
      </c>
    </row>
    <row r="28" spans="1:7" s="2" customFormat="1" ht="21" customHeight="1">
      <c r="A28" s="153" t="s">
        <v>117</v>
      </c>
      <c r="B28" s="186">
        <f>SUM(B22:B27)</f>
        <v>9428200</v>
      </c>
      <c r="C28" s="186">
        <f>SUM(C22:C27)</f>
        <v>388600</v>
      </c>
      <c r="D28" s="67"/>
      <c r="E28" s="153" t="s">
        <v>117</v>
      </c>
      <c r="F28" s="186">
        <f>SUM(F22:F27)</f>
        <v>2630760</v>
      </c>
      <c r="G28" s="186">
        <f>SUM(G22:G27)</f>
        <v>73280</v>
      </c>
    </row>
    <row r="29" spans="1:7" s="2" customFormat="1" ht="21" customHeight="1">
      <c r="A29" s="69" t="s">
        <v>121</v>
      </c>
      <c r="B29" s="232"/>
      <c r="C29" s="232"/>
      <c r="D29" s="67"/>
      <c r="E29" s="69" t="s">
        <v>121</v>
      </c>
      <c r="F29" s="232"/>
      <c r="G29" s="232"/>
    </row>
    <row r="30" spans="1:7" s="2" customFormat="1" ht="21" customHeight="1">
      <c r="A30" s="69" t="s">
        <v>264</v>
      </c>
      <c r="B30" s="232">
        <v>56150</v>
      </c>
      <c r="C30" s="232">
        <v>0</v>
      </c>
      <c r="D30" s="174"/>
      <c r="E30" s="69" t="s">
        <v>264</v>
      </c>
      <c r="F30" s="232">
        <v>0</v>
      </c>
      <c r="G30" s="232">
        <v>0</v>
      </c>
    </row>
    <row r="31" spans="1:7" s="2" customFormat="1" ht="21" customHeight="1">
      <c r="A31" s="57" t="s">
        <v>265</v>
      </c>
      <c r="B31" s="186">
        <v>335400</v>
      </c>
      <c r="C31" s="186">
        <v>0</v>
      </c>
      <c r="D31" s="175"/>
      <c r="E31" s="57" t="s">
        <v>265</v>
      </c>
      <c r="F31" s="186">
        <v>82000</v>
      </c>
      <c r="G31" s="186">
        <v>0</v>
      </c>
    </row>
    <row r="32" spans="1:7" s="2" customFormat="1" ht="21" customHeight="1">
      <c r="A32" s="69" t="s">
        <v>266</v>
      </c>
      <c r="B32" s="232">
        <v>134710</v>
      </c>
      <c r="C32" s="232">
        <v>2048</v>
      </c>
      <c r="D32" s="174"/>
      <c r="E32" s="69" t="s">
        <v>266</v>
      </c>
      <c r="F32" s="232">
        <v>75720</v>
      </c>
      <c r="G32" s="232">
        <v>1151</v>
      </c>
    </row>
    <row r="33" spans="1:9" s="2" customFormat="1" ht="21" customHeight="1">
      <c r="A33" s="70" t="s">
        <v>267</v>
      </c>
      <c r="B33" s="231">
        <v>672380</v>
      </c>
      <c r="C33" s="231">
        <v>0</v>
      </c>
      <c r="D33" s="67"/>
      <c r="E33" s="70" t="s">
        <v>267</v>
      </c>
      <c r="F33" s="231">
        <v>224620</v>
      </c>
      <c r="G33" s="231">
        <v>0</v>
      </c>
    </row>
    <row r="34" spans="1:9" s="2" customFormat="1" ht="21" customHeight="1">
      <c r="A34" s="153" t="s">
        <v>117</v>
      </c>
      <c r="B34" s="186">
        <f>SUM(B30:B33)</f>
        <v>1198640</v>
      </c>
      <c r="C34" s="186">
        <f>SUM(C30:C33)</f>
        <v>2048</v>
      </c>
      <c r="D34" s="174"/>
      <c r="E34" s="153" t="s">
        <v>117</v>
      </c>
      <c r="F34" s="186">
        <f>SUM(F30:F33)</f>
        <v>382340</v>
      </c>
      <c r="G34" s="186">
        <f>SUM(G30:G33)</f>
        <v>1151</v>
      </c>
    </row>
    <row r="35" spans="1:9" s="2" customFormat="1" ht="21" customHeight="1">
      <c r="A35" s="69" t="s">
        <v>120</v>
      </c>
      <c r="B35" s="232"/>
      <c r="C35" s="232"/>
      <c r="D35" s="67"/>
      <c r="E35" s="69" t="s">
        <v>120</v>
      </c>
      <c r="F35" s="232"/>
      <c r="G35" s="232"/>
    </row>
    <row r="36" spans="1:9" s="2" customFormat="1" ht="21" customHeight="1">
      <c r="A36" s="69" t="s">
        <v>268</v>
      </c>
      <c r="B36" s="232">
        <v>146280</v>
      </c>
      <c r="C36" s="232">
        <v>2392</v>
      </c>
      <c r="D36" s="67"/>
      <c r="E36" s="69" t="s">
        <v>268</v>
      </c>
      <c r="F36" s="232">
        <v>86940</v>
      </c>
      <c r="G36" s="232">
        <v>1422</v>
      </c>
    </row>
    <row r="37" spans="1:9" s="2" customFormat="1" ht="21" customHeight="1">
      <c r="A37" s="153" t="s">
        <v>117</v>
      </c>
      <c r="B37" s="186">
        <f>SUM(B36)</f>
        <v>146280</v>
      </c>
      <c r="C37" s="186">
        <f>SUM(C36)</f>
        <v>2392</v>
      </c>
      <c r="D37" s="174"/>
      <c r="E37" s="153" t="s">
        <v>117</v>
      </c>
      <c r="F37" s="186">
        <f>SUM(F36)</f>
        <v>86940</v>
      </c>
      <c r="G37" s="186">
        <f>SUM(G36)</f>
        <v>1422</v>
      </c>
    </row>
    <row r="38" spans="1:9" s="2" customFormat="1" ht="21" customHeight="1">
      <c r="A38" s="52" t="s">
        <v>35</v>
      </c>
      <c r="B38" s="232">
        <f>B20+B28+B34+B37</f>
        <v>188023866</v>
      </c>
      <c r="C38" s="232">
        <f>C20+C28+C34+C37</f>
        <v>9852877</v>
      </c>
      <c r="D38" s="67"/>
      <c r="E38" s="52" t="s">
        <v>35</v>
      </c>
      <c r="F38" s="232">
        <f>F20+F28+F34+F37</f>
        <v>59126728</v>
      </c>
      <c r="G38" s="232">
        <f>G20+G28+G34+G37</f>
        <v>4488731</v>
      </c>
    </row>
    <row r="39" spans="1:9" ht="6.75" customHeight="1">
      <c r="A39" s="71"/>
      <c r="B39" s="64"/>
      <c r="C39" s="64"/>
      <c r="D39" s="65"/>
      <c r="E39" s="65"/>
      <c r="F39" s="65"/>
      <c r="G39" s="26"/>
      <c r="H39" s="23"/>
      <c r="I39" s="23"/>
    </row>
    <row r="40" spans="1:9" ht="18.75" customHeight="1">
      <c r="A40" s="23"/>
      <c r="B40" s="65"/>
      <c r="C40" s="65"/>
      <c r="D40" s="65"/>
      <c r="E40" s="65"/>
      <c r="F40" s="65"/>
      <c r="G40" s="26"/>
      <c r="H40" s="23"/>
      <c r="I40" s="23"/>
    </row>
    <row r="41" spans="1:9">
      <c r="A41" s="23"/>
      <c r="B41" s="34"/>
      <c r="C41" s="34"/>
      <c r="D41" s="34"/>
      <c r="E41" s="34"/>
      <c r="F41" s="23"/>
      <c r="G41" s="23"/>
      <c r="H41" s="23"/>
    </row>
  </sheetData>
  <phoneticPr fontId="3"/>
  <pageMargins left="0.59055118110236227" right="7.874015748031496E-2" top="0.59055118110236227" bottom="0.59055118110236227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view="pageBreakPreview" zoomScale="120" zoomScaleNormal="100" zoomScaleSheetLayoutView="120" workbookViewId="0">
      <selection activeCell="S56" sqref="S56:T56"/>
    </sheetView>
  </sheetViews>
  <sheetFormatPr defaultRowHeight="13.5"/>
  <cols>
    <col min="1" max="1" width="2.62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5.375" customWidth="1"/>
  </cols>
  <sheetData>
    <row r="1" spans="1:12" ht="16.5" customHeight="1"/>
    <row r="2" spans="1:12">
      <c r="B2" s="72" t="s">
        <v>122</v>
      </c>
    </row>
    <row r="3" spans="1:12">
      <c r="A3" s="23"/>
      <c r="B3" s="73" t="s">
        <v>123</v>
      </c>
      <c r="C3" s="74"/>
      <c r="D3" s="75"/>
      <c r="E3" s="75"/>
      <c r="F3" s="75"/>
      <c r="G3" s="75"/>
      <c r="H3" s="75"/>
      <c r="I3" s="75"/>
      <c r="J3" s="75"/>
      <c r="K3" s="75"/>
      <c r="L3" s="76" t="s">
        <v>270</v>
      </c>
    </row>
    <row r="4" spans="1:12" ht="15.95" customHeight="1">
      <c r="A4" s="23"/>
      <c r="B4" s="289" t="s">
        <v>96</v>
      </c>
      <c r="C4" s="287" t="s">
        <v>124</v>
      </c>
      <c r="D4" s="77"/>
      <c r="E4" s="292" t="s">
        <v>125</v>
      </c>
      <c r="F4" s="289" t="s">
        <v>126</v>
      </c>
      <c r="G4" s="289" t="s">
        <v>127</v>
      </c>
      <c r="H4" s="289" t="s">
        <v>128</v>
      </c>
      <c r="I4" s="287" t="s">
        <v>129</v>
      </c>
      <c r="J4" s="78"/>
      <c r="K4" s="79"/>
      <c r="L4" s="289" t="s">
        <v>130</v>
      </c>
    </row>
    <row r="5" spans="1:12" ht="15.95" customHeight="1">
      <c r="A5" s="23"/>
      <c r="B5" s="291"/>
      <c r="C5" s="290"/>
      <c r="D5" s="80" t="s">
        <v>131</v>
      </c>
      <c r="E5" s="293"/>
      <c r="F5" s="290"/>
      <c r="G5" s="290"/>
      <c r="H5" s="290"/>
      <c r="I5" s="288"/>
      <c r="J5" s="81" t="s">
        <v>132</v>
      </c>
      <c r="K5" s="81" t="s">
        <v>133</v>
      </c>
      <c r="L5" s="290"/>
    </row>
    <row r="6" spans="1:12" ht="24.95" customHeight="1">
      <c r="A6" s="23"/>
      <c r="B6" s="82" t="s">
        <v>134</v>
      </c>
      <c r="C6" s="215"/>
      <c r="D6" s="216"/>
      <c r="E6" s="217"/>
      <c r="F6" s="218"/>
      <c r="G6" s="218"/>
      <c r="H6" s="218"/>
      <c r="I6" s="218"/>
      <c r="J6" s="218"/>
      <c r="K6" s="218"/>
      <c r="L6" s="218"/>
    </row>
    <row r="7" spans="1:12" ht="24.95" customHeight="1">
      <c r="A7" s="23"/>
      <c r="B7" s="82" t="s">
        <v>135</v>
      </c>
      <c r="C7" s="219">
        <f>E7+F7+G7+H7+I7+L7</f>
        <v>233100</v>
      </c>
      <c r="D7" s="223">
        <v>3616</v>
      </c>
      <c r="E7" s="221">
        <v>233100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</row>
    <row r="8" spans="1:12" ht="24.95" customHeight="1">
      <c r="A8" s="23"/>
      <c r="B8" s="82" t="s">
        <v>136</v>
      </c>
      <c r="C8" s="219">
        <f t="shared" ref="C8:C16" si="0">E8+F8+G8+H8+I8+L8</f>
        <v>14316</v>
      </c>
      <c r="D8" s="223">
        <v>1073</v>
      </c>
      <c r="E8" s="221">
        <v>14316</v>
      </c>
      <c r="F8" s="222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</row>
    <row r="9" spans="1:12" ht="24.95" customHeight="1">
      <c r="A9" s="23"/>
      <c r="B9" s="82" t="s">
        <v>137</v>
      </c>
      <c r="C9" s="219">
        <f t="shared" si="0"/>
        <v>28334</v>
      </c>
      <c r="D9" s="223">
        <v>7075</v>
      </c>
      <c r="E9" s="221">
        <v>28334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</row>
    <row r="10" spans="1:12" ht="24.95" customHeight="1">
      <c r="A10" s="23"/>
      <c r="B10" s="82" t="s">
        <v>336</v>
      </c>
      <c r="C10" s="219">
        <f t="shared" si="0"/>
        <v>1730573</v>
      </c>
      <c r="D10" s="223">
        <v>46971</v>
      </c>
      <c r="E10" s="221">
        <v>621828</v>
      </c>
      <c r="F10" s="224">
        <v>390400</v>
      </c>
      <c r="G10" s="224">
        <v>662845</v>
      </c>
      <c r="H10" s="224">
        <v>55500</v>
      </c>
      <c r="I10" s="222">
        <v>0</v>
      </c>
      <c r="J10" s="222">
        <v>0</v>
      </c>
      <c r="K10" s="222">
        <v>0</v>
      </c>
      <c r="L10" s="222">
        <v>0</v>
      </c>
    </row>
    <row r="11" spans="1:12" ht="24.95" customHeight="1">
      <c r="A11" s="23"/>
      <c r="B11" s="82" t="s">
        <v>138</v>
      </c>
      <c r="C11" s="219">
        <f>E11+F11+G11+H11+I11+L11</f>
        <v>538953</v>
      </c>
      <c r="D11" s="223">
        <v>93335</v>
      </c>
      <c r="E11" s="221">
        <v>112402</v>
      </c>
      <c r="F11" s="224">
        <v>200314</v>
      </c>
      <c r="G11" s="224">
        <v>2200</v>
      </c>
      <c r="H11" s="224">
        <v>202863</v>
      </c>
      <c r="I11" s="222">
        <v>0</v>
      </c>
      <c r="J11" s="222">
        <v>0</v>
      </c>
      <c r="K11" s="222">
        <v>0</v>
      </c>
      <c r="L11" s="224">
        <v>21174</v>
      </c>
    </row>
    <row r="12" spans="1:12" ht="24.95" customHeight="1">
      <c r="A12" s="23"/>
      <c r="B12" s="82" t="s">
        <v>139</v>
      </c>
      <c r="C12" s="219">
        <f>E12+F12+G12+H12+I12+L12</f>
        <v>69174</v>
      </c>
      <c r="D12" s="223">
        <v>1277</v>
      </c>
      <c r="E12" s="221">
        <v>5387</v>
      </c>
      <c r="F12" s="224">
        <v>63787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</row>
    <row r="13" spans="1:12" ht="24.95" customHeight="1">
      <c r="A13" s="23"/>
      <c r="B13" s="82" t="s">
        <v>140</v>
      </c>
      <c r="C13" s="219"/>
      <c r="D13" s="223"/>
      <c r="E13" s="221"/>
      <c r="F13" s="224"/>
      <c r="G13" s="224"/>
      <c r="H13" s="224"/>
      <c r="I13" s="224"/>
      <c r="J13" s="224"/>
      <c r="K13" s="224"/>
      <c r="L13" s="224"/>
    </row>
    <row r="14" spans="1:12" ht="24.95" customHeight="1">
      <c r="A14" s="23"/>
      <c r="B14" s="82" t="s">
        <v>141</v>
      </c>
      <c r="C14" s="219">
        <f t="shared" si="0"/>
        <v>4797970</v>
      </c>
      <c r="D14" s="223">
        <v>274692</v>
      </c>
      <c r="E14" s="221">
        <v>4797970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</row>
    <row r="15" spans="1:12" ht="24.95" customHeight="1">
      <c r="A15" s="23"/>
      <c r="B15" s="82" t="s">
        <v>142</v>
      </c>
      <c r="C15" s="219">
        <f t="shared" si="0"/>
        <v>232995</v>
      </c>
      <c r="D15" s="223">
        <v>47327</v>
      </c>
      <c r="E15" s="221">
        <v>232995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</row>
    <row r="16" spans="1:12" ht="24.95" customHeight="1">
      <c r="A16" s="23"/>
      <c r="B16" s="82" t="s">
        <v>143</v>
      </c>
      <c r="C16" s="225">
        <f t="shared" si="0"/>
        <v>0</v>
      </c>
      <c r="D16" s="220">
        <v>0</v>
      </c>
      <c r="E16" s="226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</row>
    <row r="17" spans="1:14" ht="24.95" customHeight="1">
      <c r="A17" s="23"/>
      <c r="B17" s="82" t="s">
        <v>144</v>
      </c>
      <c r="C17" s="219">
        <f>E17+F17+G17+H17+I17+L17</f>
        <v>445420</v>
      </c>
      <c r="D17" s="223">
        <v>27311</v>
      </c>
      <c r="E17" s="221">
        <v>348045</v>
      </c>
      <c r="F17" s="243">
        <v>2917</v>
      </c>
      <c r="G17" s="243">
        <v>93500</v>
      </c>
      <c r="H17" s="243">
        <v>450</v>
      </c>
      <c r="I17" s="244">
        <v>0</v>
      </c>
      <c r="J17" s="222">
        <v>0</v>
      </c>
      <c r="K17" s="222">
        <v>0</v>
      </c>
      <c r="L17" s="224">
        <v>508</v>
      </c>
      <c r="M17" s="242"/>
      <c r="N17" s="23"/>
    </row>
    <row r="18" spans="1:14" ht="24.95" customHeight="1">
      <c r="A18" s="23"/>
      <c r="B18" s="82" t="s">
        <v>271</v>
      </c>
      <c r="C18" s="219"/>
      <c r="D18" s="223"/>
      <c r="E18" s="221"/>
      <c r="F18" s="224"/>
      <c r="G18" s="224"/>
      <c r="H18" s="224"/>
      <c r="I18" s="224"/>
      <c r="J18" s="224"/>
      <c r="K18" s="224"/>
      <c r="L18" s="224"/>
    </row>
    <row r="19" spans="1:14" ht="24.95" customHeight="1">
      <c r="A19" s="23"/>
      <c r="B19" s="82" t="s">
        <v>272</v>
      </c>
      <c r="C19" s="219">
        <f>E19+F19+G19+H19+I19+L19</f>
        <v>312860</v>
      </c>
      <c r="D19" s="223">
        <v>22848</v>
      </c>
      <c r="E19" s="221">
        <v>274211</v>
      </c>
      <c r="F19" s="224">
        <v>38649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</row>
    <row r="20" spans="1:14" ht="24.95" customHeight="1">
      <c r="A20" s="23"/>
      <c r="B20" s="83" t="s">
        <v>73</v>
      </c>
      <c r="C20" s="227">
        <f>SUM(C7:C19)</f>
        <v>8403695</v>
      </c>
      <c r="D20" s="223">
        <f>SUM(D7:D19)</f>
        <v>525525</v>
      </c>
      <c r="E20" s="221">
        <f t="shared" ref="E20:L20" si="1">SUM(E7:E19)</f>
        <v>6668588</v>
      </c>
      <c r="F20" s="224">
        <f t="shared" si="1"/>
        <v>696067</v>
      </c>
      <c r="G20" s="224">
        <f t="shared" si="1"/>
        <v>758545</v>
      </c>
      <c r="H20" s="224">
        <f t="shared" si="1"/>
        <v>258813</v>
      </c>
      <c r="I20" s="222">
        <f t="shared" si="1"/>
        <v>0</v>
      </c>
      <c r="J20" s="222">
        <f t="shared" si="1"/>
        <v>0</v>
      </c>
      <c r="K20" s="222">
        <f t="shared" si="1"/>
        <v>0</v>
      </c>
      <c r="L20" s="224">
        <f t="shared" si="1"/>
        <v>21682</v>
      </c>
    </row>
    <row r="21" spans="1:14" ht="12" customHeight="1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90" zoomScaleNormal="80" zoomScaleSheetLayoutView="90" workbookViewId="0">
      <selection activeCell="S56" sqref="S56:T56"/>
    </sheetView>
  </sheetViews>
  <sheetFormatPr defaultRowHeight="13.5"/>
  <cols>
    <col min="1" max="1" width="5.875" style="84" customWidth="1"/>
    <col min="2" max="2" width="20.625" style="84" customWidth="1"/>
    <col min="3" max="11" width="11.625" style="84" customWidth="1"/>
    <col min="12" max="12" width="0.875" style="84" customWidth="1"/>
    <col min="13" max="13" width="13.625" style="84" customWidth="1"/>
  </cols>
  <sheetData>
    <row r="1" spans="2:13" s="84" customFormat="1" ht="46.5" customHeight="1"/>
    <row r="2" spans="2:13" s="84" customFormat="1" ht="19.5" customHeight="1">
      <c r="B2" s="85" t="s">
        <v>145</v>
      </c>
      <c r="C2" s="86"/>
      <c r="D2" s="86"/>
      <c r="E2" s="86"/>
      <c r="F2" s="86"/>
      <c r="G2" s="86"/>
      <c r="H2" s="86"/>
      <c r="I2" s="86"/>
      <c r="J2" s="87" t="s">
        <v>273</v>
      </c>
      <c r="K2" s="86"/>
      <c r="L2" s="86"/>
    </row>
    <row r="3" spans="2:13" s="84" customFormat="1" ht="27" customHeight="1">
      <c r="B3" s="296" t="s">
        <v>124</v>
      </c>
      <c r="C3" s="298" t="s">
        <v>146</v>
      </c>
      <c r="D3" s="300" t="s">
        <v>147</v>
      </c>
      <c r="E3" s="300" t="s">
        <v>148</v>
      </c>
      <c r="F3" s="300" t="s">
        <v>149</v>
      </c>
      <c r="G3" s="300" t="s">
        <v>150</v>
      </c>
      <c r="H3" s="300" t="s">
        <v>151</v>
      </c>
      <c r="I3" s="300" t="s">
        <v>152</v>
      </c>
      <c r="J3" s="300" t="s">
        <v>153</v>
      </c>
      <c r="K3" s="294"/>
    </row>
    <row r="4" spans="2:13" s="84" customFormat="1" ht="18" customHeight="1">
      <c r="B4" s="297"/>
      <c r="C4" s="299"/>
      <c r="D4" s="301"/>
      <c r="E4" s="301"/>
      <c r="F4" s="301"/>
      <c r="G4" s="301"/>
      <c r="H4" s="301"/>
      <c r="I4" s="301"/>
      <c r="J4" s="301"/>
      <c r="K4" s="295"/>
    </row>
    <row r="5" spans="2:13" s="84" customFormat="1" ht="30" customHeight="1">
      <c r="B5" s="207">
        <v>8403695</v>
      </c>
      <c r="C5" s="208">
        <v>7288122</v>
      </c>
      <c r="D5" s="209">
        <v>717344</v>
      </c>
      <c r="E5" s="209">
        <v>301259</v>
      </c>
      <c r="F5" s="210">
        <v>0</v>
      </c>
      <c r="G5" s="209">
        <v>4890</v>
      </c>
      <c r="H5" s="209">
        <v>4917</v>
      </c>
      <c r="I5" s="209">
        <v>87163</v>
      </c>
      <c r="J5" s="211">
        <v>0.90900000000000003</v>
      </c>
      <c r="K5" s="88"/>
      <c r="L5" s="89"/>
      <c r="M5" s="89"/>
    </row>
    <row r="6" spans="2:13" s="84" customFormat="1"/>
    <row r="7" spans="2:13" s="84" customFormat="1"/>
    <row r="8" spans="2:13" s="84" customFormat="1" ht="19.5" customHeight="1">
      <c r="B8" s="85" t="s">
        <v>154</v>
      </c>
      <c r="C8" s="86"/>
      <c r="D8" s="86"/>
      <c r="E8" s="86"/>
      <c r="F8" s="86"/>
      <c r="G8" s="86"/>
      <c r="H8" s="86"/>
      <c r="I8" s="86"/>
      <c r="J8" s="86"/>
      <c r="K8" s="87" t="s">
        <v>273</v>
      </c>
    </row>
    <row r="9" spans="2:13" s="84" customFormat="1">
      <c r="B9" s="296" t="s">
        <v>124</v>
      </c>
      <c r="C9" s="298" t="s">
        <v>155</v>
      </c>
      <c r="D9" s="300" t="s">
        <v>156</v>
      </c>
      <c r="E9" s="300" t="s">
        <v>157</v>
      </c>
      <c r="F9" s="300" t="s">
        <v>158</v>
      </c>
      <c r="G9" s="300" t="s">
        <v>159</v>
      </c>
      <c r="H9" s="300" t="s">
        <v>160</v>
      </c>
      <c r="I9" s="300" t="s">
        <v>161</v>
      </c>
      <c r="J9" s="300" t="s">
        <v>162</v>
      </c>
      <c r="K9" s="300" t="s">
        <v>163</v>
      </c>
    </row>
    <row r="10" spans="2:13" s="84" customFormat="1">
      <c r="B10" s="297"/>
      <c r="C10" s="299"/>
      <c r="D10" s="301"/>
      <c r="E10" s="301"/>
      <c r="F10" s="301"/>
      <c r="G10" s="301"/>
      <c r="H10" s="301"/>
      <c r="I10" s="301"/>
      <c r="J10" s="301"/>
      <c r="K10" s="301"/>
    </row>
    <row r="11" spans="2:13" s="84" customFormat="1" ht="34.15" customHeight="1">
      <c r="B11" s="212">
        <v>8403695</v>
      </c>
      <c r="C11" s="213">
        <v>524850</v>
      </c>
      <c r="D11" s="214">
        <v>584294</v>
      </c>
      <c r="E11" s="214">
        <v>579134</v>
      </c>
      <c r="F11" s="214">
        <v>682796</v>
      </c>
      <c r="G11" s="214">
        <v>662575</v>
      </c>
      <c r="H11" s="214">
        <v>2877090</v>
      </c>
      <c r="I11" s="214">
        <v>1839101</v>
      </c>
      <c r="J11" s="214">
        <v>593814</v>
      </c>
      <c r="K11" s="214">
        <v>60041</v>
      </c>
    </row>
    <row r="12" spans="2:13" s="84" customFormat="1"/>
    <row r="13" spans="2:13" s="84" customFormat="1"/>
    <row r="14" spans="2:13" s="84" customFormat="1" ht="19.5" customHeight="1">
      <c r="B14" s="85" t="s">
        <v>164</v>
      </c>
      <c r="E14" s="86"/>
      <c r="F14" s="86"/>
      <c r="G14" s="86"/>
      <c r="H14" s="87" t="s">
        <v>273</v>
      </c>
    </row>
    <row r="15" spans="2:13" s="84" customFormat="1" ht="13.15" customHeight="1">
      <c r="B15" s="296" t="s">
        <v>165</v>
      </c>
      <c r="C15" s="302" t="s">
        <v>166</v>
      </c>
      <c r="D15" s="303"/>
      <c r="E15" s="303"/>
      <c r="F15" s="303"/>
      <c r="G15" s="303"/>
      <c r="H15" s="304"/>
    </row>
    <row r="16" spans="2:13" s="84" customFormat="1" ht="20.25" customHeight="1">
      <c r="B16" s="297"/>
      <c r="C16" s="305"/>
      <c r="D16" s="306"/>
      <c r="E16" s="306"/>
      <c r="F16" s="306"/>
      <c r="G16" s="306"/>
      <c r="H16" s="307"/>
    </row>
    <row r="17" spans="2:8" s="84" customFormat="1" ht="32.450000000000003" customHeight="1">
      <c r="B17" s="90"/>
      <c r="C17" s="308"/>
      <c r="D17" s="309"/>
      <c r="E17" s="309"/>
      <c r="F17" s="309"/>
      <c r="G17" s="309"/>
      <c r="H17" s="310"/>
    </row>
    <row r="18" spans="2:8" s="84" customFormat="1" ht="9.75" customHeight="1"/>
    <row r="19" spans="2:8" s="84" customFormat="1"/>
  </sheetData>
  <mergeCells count="23">
    <mergeCell ref="C17:H17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honeticPr fontId="3"/>
  <printOptions horizontalCentered="1"/>
  <pageMargins left="0.19685039370078741" right="0.19685039370078741" top="0.27559055118110237" bottom="0.19685039370078741" header="0.59055118110236227" footer="0.39370078740157483"/>
  <pageSetup paperSize="9"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view="pageBreakPreview" zoomScale="110" zoomScaleNormal="100" zoomScaleSheetLayoutView="110" workbookViewId="0">
      <selection activeCell="S56" sqref="S56:T56"/>
    </sheetView>
  </sheetViews>
  <sheetFormatPr defaultRowHeight="13.5"/>
  <cols>
    <col min="1" max="1" width="1.875" customWidth="1"/>
    <col min="2" max="7" width="16.625" customWidth="1"/>
    <col min="8" max="8" width="0.875" customWidth="1"/>
  </cols>
  <sheetData>
    <row r="1" spans="2:8" ht="49.5" customHeight="1"/>
    <row r="2" spans="2:8" ht="15.75" customHeight="1">
      <c r="B2" s="92" t="s">
        <v>167</v>
      </c>
      <c r="G2" s="93" t="s">
        <v>237</v>
      </c>
    </row>
    <row r="3" spans="2:8" s="2" customFormat="1" ht="23.1" customHeight="1">
      <c r="B3" s="283" t="s">
        <v>168</v>
      </c>
      <c r="C3" s="283" t="s">
        <v>169</v>
      </c>
      <c r="D3" s="283" t="s">
        <v>170</v>
      </c>
      <c r="E3" s="285" t="s">
        <v>171</v>
      </c>
      <c r="F3" s="286"/>
      <c r="G3" s="283" t="s">
        <v>172</v>
      </c>
      <c r="H3" s="42"/>
    </row>
    <row r="4" spans="2:8" s="2" customFormat="1" ht="23.1" customHeight="1">
      <c r="B4" s="284"/>
      <c r="C4" s="284"/>
      <c r="D4" s="284"/>
      <c r="E4" s="62" t="s">
        <v>173</v>
      </c>
      <c r="F4" s="62" t="s">
        <v>174</v>
      </c>
      <c r="G4" s="284"/>
      <c r="H4" s="42"/>
    </row>
    <row r="5" spans="2:8" s="2" customFormat="1" ht="27" customHeight="1">
      <c r="B5" s="57" t="s">
        <v>274</v>
      </c>
      <c r="C5" s="173"/>
      <c r="D5" s="173"/>
      <c r="E5" s="173"/>
      <c r="F5" s="173"/>
      <c r="G5" s="173"/>
      <c r="H5" s="42"/>
    </row>
    <row r="6" spans="2:8" s="2" customFormat="1" ht="27" customHeight="1">
      <c r="B6" s="57" t="s">
        <v>275</v>
      </c>
      <c r="C6" s="173">
        <v>11018553</v>
      </c>
      <c r="D6" s="173">
        <v>7726209</v>
      </c>
      <c r="E6" s="173">
        <v>8892072</v>
      </c>
      <c r="F6" s="173">
        <v>0</v>
      </c>
      <c r="G6" s="173">
        <v>9852877</v>
      </c>
      <c r="H6" s="42"/>
    </row>
    <row r="7" spans="2:8" s="2" customFormat="1" ht="27" customHeight="1">
      <c r="B7" s="57" t="s">
        <v>276</v>
      </c>
      <c r="C7" s="173">
        <v>4443918</v>
      </c>
      <c r="D7" s="173">
        <v>45000</v>
      </c>
      <c r="E7" s="173">
        <v>0</v>
      </c>
      <c r="F7" s="173">
        <v>0</v>
      </c>
      <c r="G7" s="173">
        <v>4488731</v>
      </c>
      <c r="H7" s="42"/>
    </row>
    <row r="8" spans="2:8" s="2" customFormat="1" ht="27" customHeight="1">
      <c r="B8" s="57" t="s">
        <v>277</v>
      </c>
      <c r="C8" s="173">
        <v>926113000</v>
      </c>
      <c r="D8" s="173">
        <v>0</v>
      </c>
      <c r="E8" s="173">
        <v>0</v>
      </c>
      <c r="F8" s="173">
        <v>232933000</v>
      </c>
      <c r="G8" s="173">
        <v>693180000</v>
      </c>
      <c r="H8" s="42"/>
    </row>
    <row r="9" spans="2:8" s="2" customFormat="1" ht="27" customHeight="1">
      <c r="B9" s="57" t="s">
        <v>278</v>
      </c>
      <c r="C9" s="173">
        <v>164898082</v>
      </c>
      <c r="D9" s="173">
        <v>168515201</v>
      </c>
      <c r="E9" s="173">
        <v>164898082</v>
      </c>
      <c r="F9" s="173">
        <v>0</v>
      </c>
      <c r="G9" s="173">
        <v>168515201</v>
      </c>
      <c r="H9" s="42"/>
    </row>
    <row r="10" spans="2:8" s="2" customFormat="1" ht="29.1" customHeight="1">
      <c r="B10" s="50" t="s">
        <v>35</v>
      </c>
      <c r="C10" s="173">
        <f>SUM(C6:C9)</f>
        <v>1106473553</v>
      </c>
      <c r="D10" s="173">
        <f>SUM(D6:D9)</f>
        <v>176286410</v>
      </c>
      <c r="E10" s="173">
        <f>SUM(E6:E9)</f>
        <v>173790154</v>
      </c>
      <c r="F10" s="173">
        <f>SUM(F6:F9)</f>
        <v>232933000</v>
      </c>
      <c r="G10" s="173">
        <f>SUM(G6:G9)</f>
        <v>876036809</v>
      </c>
      <c r="H10" s="42"/>
    </row>
    <row r="11" spans="2:8" ht="5.25" customHeight="1"/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7.874015748031496E-2" right="0.11811023622047245" top="0.35433070866141736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25" zoomScaleNormal="100" zoomScaleSheetLayoutView="100" workbookViewId="0">
      <selection activeCell="S56" sqref="S56:T56"/>
    </sheetView>
  </sheetViews>
  <sheetFormatPr defaultRowHeight="13.5"/>
  <cols>
    <col min="1" max="1" width="2.875" customWidth="1"/>
    <col min="2" max="3" width="14.625" customWidth="1"/>
    <col min="4" max="4" width="21.125" customWidth="1"/>
    <col min="5" max="6" width="12.125" customWidth="1"/>
    <col min="7" max="10" width="8.125" customWidth="1"/>
    <col min="11" max="11" width="1" customWidth="1"/>
    <col min="12" max="12" width="1.5" customWidth="1"/>
  </cols>
  <sheetData>
    <row r="1" spans="1:11" ht="16.5" customHeight="1"/>
    <row r="2" spans="1:11" ht="16.5" customHeight="1">
      <c r="A2" s="23"/>
      <c r="B2" s="94" t="s">
        <v>175</v>
      </c>
      <c r="C2" s="23"/>
      <c r="D2" s="23"/>
      <c r="E2" s="23"/>
      <c r="F2" s="23"/>
      <c r="G2" s="23"/>
      <c r="H2" s="23"/>
      <c r="I2" s="23"/>
      <c r="J2" s="95"/>
      <c r="K2" s="23"/>
    </row>
    <row r="3" spans="1:11" ht="16.5" customHeight="1">
      <c r="A3" s="23"/>
      <c r="B3" s="94" t="s">
        <v>176</v>
      </c>
      <c r="C3" s="96"/>
      <c r="D3" s="96"/>
      <c r="E3" s="23"/>
      <c r="F3" s="23"/>
      <c r="G3" s="23"/>
      <c r="H3" s="23"/>
      <c r="I3" s="313" t="s">
        <v>322</v>
      </c>
      <c r="J3" s="313"/>
      <c r="K3" s="23"/>
    </row>
    <row r="4" spans="1:11" ht="16.5" customHeight="1">
      <c r="A4" s="23"/>
      <c r="B4" s="314" t="s">
        <v>44</v>
      </c>
      <c r="C4" s="315"/>
      <c r="D4" s="154" t="s">
        <v>177</v>
      </c>
      <c r="E4" s="314" t="s">
        <v>178</v>
      </c>
      <c r="F4" s="315"/>
      <c r="G4" s="316" t="s">
        <v>179</v>
      </c>
      <c r="H4" s="317"/>
      <c r="I4" s="314" t="s">
        <v>180</v>
      </c>
      <c r="J4" s="315"/>
      <c r="K4" s="23"/>
    </row>
    <row r="5" spans="1:11" ht="30" customHeight="1">
      <c r="A5" s="23"/>
      <c r="B5" s="320" t="s">
        <v>297</v>
      </c>
      <c r="C5" s="321"/>
      <c r="D5" s="97" t="s">
        <v>298</v>
      </c>
      <c r="E5" s="98" t="s">
        <v>279</v>
      </c>
      <c r="F5" s="99"/>
      <c r="G5" s="318">
        <v>163986000</v>
      </c>
      <c r="H5" s="319"/>
      <c r="I5" s="203"/>
      <c r="J5" s="204"/>
      <c r="K5" s="23"/>
    </row>
    <row r="6" spans="1:11" ht="30" customHeight="1">
      <c r="A6" s="23"/>
      <c r="B6" s="322"/>
      <c r="C6" s="323"/>
      <c r="D6" s="100" t="s">
        <v>324</v>
      </c>
      <c r="E6" s="101" t="s">
        <v>280</v>
      </c>
      <c r="F6" s="102"/>
      <c r="G6" s="318">
        <v>5000000</v>
      </c>
      <c r="H6" s="319"/>
      <c r="I6" s="205"/>
      <c r="J6" s="206"/>
      <c r="K6" s="23"/>
    </row>
    <row r="7" spans="1:11" ht="30" customHeight="1">
      <c r="A7" s="23"/>
      <c r="B7" s="322"/>
      <c r="C7" s="323"/>
      <c r="D7" s="100" t="s">
        <v>325</v>
      </c>
      <c r="E7" s="326" t="s">
        <v>323</v>
      </c>
      <c r="F7" s="327"/>
      <c r="G7" s="318">
        <v>4370000</v>
      </c>
      <c r="H7" s="319"/>
      <c r="I7" s="205"/>
      <c r="J7" s="206"/>
      <c r="K7" s="23"/>
    </row>
    <row r="8" spans="1:11" ht="30" customHeight="1">
      <c r="A8" s="23"/>
      <c r="B8" s="322"/>
      <c r="C8" s="323"/>
      <c r="D8" s="100" t="s">
        <v>328</v>
      </c>
      <c r="E8" s="101" t="s">
        <v>279</v>
      </c>
      <c r="F8" s="102"/>
      <c r="G8" s="318">
        <v>2714000</v>
      </c>
      <c r="H8" s="319"/>
      <c r="I8" s="205"/>
      <c r="J8" s="206"/>
      <c r="K8" s="23"/>
    </row>
    <row r="9" spans="1:11" ht="30" customHeight="1">
      <c r="A9" s="23"/>
      <c r="B9" s="322"/>
      <c r="C9" s="323"/>
      <c r="D9" s="100" t="s">
        <v>299</v>
      </c>
      <c r="E9" s="101" t="s">
        <v>280</v>
      </c>
      <c r="F9" s="102"/>
      <c r="G9" s="318">
        <v>970000</v>
      </c>
      <c r="H9" s="319"/>
      <c r="I9" s="205"/>
      <c r="J9" s="206"/>
      <c r="K9" s="23"/>
    </row>
    <row r="10" spans="1:11" ht="30" customHeight="1">
      <c r="A10" s="23"/>
      <c r="B10" s="322"/>
      <c r="C10" s="323"/>
      <c r="D10" s="100" t="s">
        <v>300</v>
      </c>
      <c r="E10" s="101" t="s">
        <v>281</v>
      </c>
      <c r="F10" s="102"/>
      <c r="G10" s="318">
        <v>800000</v>
      </c>
      <c r="H10" s="319"/>
      <c r="I10" s="205"/>
      <c r="J10" s="206"/>
      <c r="K10" s="23"/>
    </row>
    <row r="11" spans="1:11" ht="30" customHeight="1">
      <c r="A11" s="23"/>
      <c r="B11" s="322"/>
      <c r="C11" s="323"/>
      <c r="D11" s="100" t="s">
        <v>329</v>
      </c>
      <c r="E11" s="101" t="s">
        <v>279</v>
      </c>
      <c r="F11" s="102"/>
      <c r="G11" s="318">
        <v>699000</v>
      </c>
      <c r="H11" s="319"/>
      <c r="I11" s="205"/>
      <c r="J11" s="206"/>
      <c r="K11" s="23"/>
    </row>
    <row r="12" spans="1:11" ht="30" customHeight="1">
      <c r="A12" s="23"/>
      <c r="B12" s="322"/>
      <c r="C12" s="323"/>
      <c r="D12" s="97" t="s">
        <v>301</v>
      </c>
      <c r="E12" s="98" t="s">
        <v>282</v>
      </c>
      <c r="F12" s="99"/>
      <c r="G12" s="318">
        <v>539000</v>
      </c>
      <c r="H12" s="319"/>
      <c r="I12" s="203"/>
      <c r="J12" s="204"/>
      <c r="K12" s="23"/>
    </row>
    <row r="13" spans="1:11" ht="30" customHeight="1">
      <c r="A13" s="23"/>
      <c r="B13" s="322"/>
      <c r="C13" s="323"/>
      <c r="D13" s="100" t="s">
        <v>330</v>
      </c>
      <c r="E13" s="101" t="s">
        <v>279</v>
      </c>
      <c r="F13" s="102"/>
      <c r="G13" s="318">
        <v>500000</v>
      </c>
      <c r="H13" s="319"/>
      <c r="I13" s="205"/>
      <c r="J13" s="206"/>
      <c r="K13" s="23"/>
    </row>
    <row r="14" spans="1:11" ht="30" customHeight="1">
      <c r="A14" s="23"/>
      <c r="B14" s="322"/>
      <c r="C14" s="323"/>
      <c r="D14" s="100" t="s">
        <v>283</v>
      </c>
      <c r="E14" s="326" t="s">
        <v>284</v>
      </c>
      <c r="F14" s="327"/>
      <c r="G14" s="318">
        <v>231672</v>
      </c>
      <c r="H14" s="319"/>
      <c r="I14" s="205"/>
      <c r="J14" s="206"/>
      <c r="K14" s="23"/>
    </row>
    <row r="15" spans="1:11" ht="30" customHeight="1">
      <c r="A15" s="23"/>
      <c r="B15" s="322"/>
      <c r="C15" s="323"/>
      <c r="D15" s="100" t="s">
        <v>302</v>
      </c>
      <c r="E15" s="101" t="s">
        <v>282</v>
      </c>
      <c r="F15" s="102"/>
      <c r="G15" s="318">
        <v>100000</v>
      </c>
      <c r="H15" s="319"/>
      <c r="I15" s="205"/>
      <c r="J15" s="206"/>
      <c r="K15" s="23"/>
    </row>
    <row r="16" spans="1:11" ht="30" customHeight="1">
      <c r="A16" s="23"/>
      <c r="B16" s="322"/>
      <c r="C16" s="323"/>
      <c r="D16" s="100" t="s">
        <v>326</v>
      </c>
      <c r="E16" s="101" t="s">
        <v>285</v>
      </c>
      <c r="F16" s="102"/>
      <c r="G16" s="318">
        <v>64000</v>
      </c>
      <c r="H16" s="319"/>
      <c r="I16" s="205"/>
      <c r="J16" s="206"/>
      <c r="K16" s="23"/>
    </row>
    <row r="17" spans="1:11" ht="30" customHeight="1">
      <c r="A17" s="23"/>
      <c r="B17" s="324"/>
      <c r="C17" s="325"/>
      <c r="D17" s="103" t="s">
        <v>181</v>
      </c>
      <c r="E17" s="334"/>
      <c r="F17" s="335"/>
      <c r="G17" s="318">
        <f>SUM(G5:H16)</f>
        <v>179973672</v>
      </c>
      <c r="H17" s="319"/>
      <c r="I17" s="311"/>
      <c r="J17" s="312"/>
      <c r="K17" s="23"/>
    </row>
    <row r="18" spans="1:11" ht="30" customHeight="1">
      <c r="A18" s="23"/>
      <c r="B18" s="328" t="s">
        <v>182</v>
      </c>
      <c r="C18" s="329"/>
      <c r="D18" s="97" t="s">
        <v>334</v>
      </c>
      <c r="E18" s="326" t="s">
        <v>286</v>
      </c>
      <c r="F18" s="327"/>
      <c r="G18" s="318">
        <v>297468000</v>
      </c>
      <c r="H18" s="319"/>
      <c r="I18" s="205"/>
      <c r="J18" s="206"/>
      <c r="K18" s="23"/>
    </row>
    <row r="19" spans="1:11" ht="30" customHeight="1">
      <c r="A19" s="23"/>
      <c r="B19" s="330"/>
      <c r="C19" s="331"/>
      <c r="D19" s="100" t="s">
        <v>327</v>
      </c>
      <c r="E19" s="101" t="s">
        <v>287</v>
      </c>
      <c r="F19" s="102"/>
      <c r="G19" s="318">
        <v>219572178</v>
      </c>
      <c r="H19" s="319"/>
      <c r="I19" s="205"/>
      <c r="J19" s="206"/>
      <c r="K19" s="23"/>
    </row>
    <row r="20" spans="1:11" ht="30" customHeight="1">
      <c r="A20" s="23"/>
      <c r="B20" s="330"/>
      <c r="C20" s="331"/>
      <c r="D20" s="100" t="s">
        <v>303</v>
      </c>
      <c r="E20" s="101" t="s">
        <v>288</v>
      </c>
      <c r="F20" s="102"/>
      <c r="G20" s="318">
        <v>120785272</v>
      </c>
      <c r="H20" s="319"/>
      <c r="I20" s="205"/>
      <c r="J20" s="206"/>
      <c r="K20" s="23"/>
    </row>
    <row r="21" spans="1:11" ht="30" customHeight="1">
      <c r="A21" s="23"/>
      <c r="B21" s="330"/>
      <c r="C21" s="331"/>
      <c r="D21" s="100" t="s">
        <v>331</v>
      </c>
      <c r="E21" s="101" t="s">
        <v>289</v>
      </c>
      <c r="F21" s="102"/>
      <c r="G21" s="318">
        <v>110997000</v>
      </c>
      <c r="H21" s="319"/>
      <c r="I21" s="205"/>
      <c r="J21" s="206"/>
      <c r="K21" s="23"/>
    </row>
    <row r="22" spans="1:11" ht="30" customHeight="1">
      <c r="A22" s="23"/>
      <c r="B22" s="330"/>
      <c r="C22" s="331"/>
      <c r="D22" s="100" t="s">
        <v>304</v>
      </c>
      <c r="E22" s="101" t="s">
        <v>313</v>
      </c>
      <c r="F22" s="102"/>
      <c r="G22" s="318">
        <v>80226610</v>
      </c>
      <c r="H22" s="319"/>
      <c r="I22" s="205"/>
      <c r="J22" s="206"/>
      <c r="K22" s="23"/>
    </row>
    <row r="23" spans="1:11" ht="30" customHeight="1">
      <c r="A23" s="23"/>
      <c r="B23" s="330"/>
      <c r="C23" s="331"/>
      <c r="D23" s="100" t="s">
        <v>305</v>
      </c>
      <c r="E23" s="101" t="s">
        <v>290</v>
      </c>
      <c r="F23" s="102"/>
      <c r="G23" s="318">
        <v>73665000</v>
      </c>
      <c r="H23" s="319"/>
      <c r="I23" s="205"/>
      <c r="J23" s="206"/>
      <c r="K23" s="23"/>
    </row>
    <row r="24" spans="1:11" ht="30" customHeight="1">
      <c r="A24" s="23"/>
      <c r="B24" s="330"/>
      <c r="C24" s="331"/>
      <c r="D24" s="100" t="s">
        <v>306</v>
      </c>
      <c r="E24" s="101" t="s">
        <v>291</v>
      </c>
      <c r="F24" s="102"/>
      <c r="G24" s="318">
        <v>64295000</v>
      </c>
      <c r="H24" s="319"/>
      <c r="I24" s="205"/>
      <c r="J24" s="206"/>
      <c r="K24" s="23"/>
    </row>
    <row r="25" spans="1:11" ht="30" customHeight="1">
      <c r="A25" s="23"/>
      <c r="B25" s="330"/>
      <c r="C25" s="331"/>
      <c r="D25" s="100" t="s">
        <v>307</v>
      </c>
      <c r="E25" s="101" t="s">
        <v>282</v>
      </c>
      <c r="F25" s="102"/>
      <c r="G25" s="318">
        <v>45106300</v>
      </c>
      <c r="H25" s="319"/>
      <c r="I25" s="205"/>
      <c r="J25" s="206"/>
      <c r="K25" s="23"/>
    </row>
    <row r="26" spans="1:11" ht="30" customHeight="1">
      <c r="A26" s="23"/>
      <c r="B26" s="330"/>
      <c r="C26" s="331"/>
      <c r="D26" s="100" t="s">
        <v>308</v>
      </c>
      <c r="E26" s="101" t="s">
        <v>292</v>
      </c>
      <c r="F26" s="102"/>
      <c r="G26" s="318">
        <v>39102396</v>
      </c>
      <c r="H26" s="319"/>
      <c r="I26" s="205"/>
      <c r="J26" s="206"/>
      <c r="K26" s="23"/>
    </row>
    <row r="27" spans="1:11" ht="30" customHeight="1">
      <c r="A27" s="23"/>
      <c r="B27" s="330"/>
      <c r="C27" s="331"/>
      <c r="D27" s="100" t="s">
        <v>309</v>
      </c>
      <c r="E27" s="101" t="s">
        <v>293</v>
      </c>
      <c r="F27" s="102"/>
      <c r="G27" s="318">
        <v>24395000</v>
      </c>
      <c r="H27" s="319"/>
      <c r="I27" s="205"/>
      <c r="J27" s="206"/>
      <c r="K27" s="23"/>
    </row>
    <row r="28" spans="1:11" ht="30" customHeight="1">
      <c r="A28" s="23"/>
      <c r="B28" s="330"/>
      <c r="C28" s="331"/>
      <c r="D28" s="100" t="s">
        <v>310</v>
      </c>
      <c r="E28" s="101" t="s">
        <v>282</v>
      </c>
      <c r="F28" s="102"/>
      <c r="G28" s="318">
        <v>23083810</v>
      </c>
      <c r="H28" s="319"/>
      <c r="I28" s="205"/>
      <c r="J28" s="206"/>
      <c r="K28" s="23"/>
    </row>
    <row r="29" spans="1:11" ht="30" customHeight="1">
      <c r="A29" s="23"/>
      <c r="B29" s="330"/>
      <c r="C29" s="331"/>
      <c r="D29" s="100" t="s">
        <v>332</v>
      </c>
      <c r="E29" s="326" t="s">
        <v>314</v>
      </c>
      <c r="F29" s="327"/>
      <c r="G29" s="318">
        <v>22924000</v>
      </c>
      <c r="H29" s="319"/>
      <c r="I29" s="205"/>
      <c r="J29" s="206"/>
      <c r="K29" s="23"/>
    </row>
    <row r="30" spans="1:11" ht="30" customHeight="1">
      <c r="A30" s="23"/>
      <c r="B30" s="330"/>
      <c r="C30" s="331"/>
      <c r="D30" s="100" t="s">
        <v>333</v>
      </c>
      <c r="E30" s="101" t="s">
        <v>294</v>
      </c>
      <c r="F30" s="102"/>
      <c r="G30" s="318">
        <v>20000000</v>
      </c>
      <c r="H30" s="319"/>
      <c r="I30" s="205"/>
      <c r="J30" s="206"/>
      <c r="K30" s="23"/>
    </row>
    <row r="31" spans="1:11" ht="30" customHeight="1">
      <c r="A31" s="23"/>
      <c r="B31" s="330"/>
      <c r="C31" s="331"/>
      <c r="D31" s="100" t="s">
        <v>311</v>
      </c>
      <c r="E31" s="101" t="s">
        <v>315</v>
      </c>
      <c r="F31" s="102"/>
      <c r="G31" s="318">
        <v>19654420</v>
      </c>
      <c r="H31" s="319"/>
      <c r="I31" s="205"/>
      <c r="J31" s="206"/>
      <c r="K31" s="23"/>
    </row>
    <row r="32" spans="1:11" ht="30" customHeight="1">
      <c r="A32" s="23"/>
      <c r="B32" s="330"/>
      <c r="C32" s="331"/>
      <c r="D32" s="100" t="s">
        <v>312</v>
      </c>
      <c r="E32" s="101" t="s">
        <v>295</v>
      </c>
      <c r="F32" s="102"/>
      <c r="G32" s="318">
        <v>18019000</v>
      </c>
      <c r="H32" s="319"/>
      <c r="I32" s="205"/>
      <c r="J32" s="206"/>
      <c r="K32" s="23"/>
    </row>
    <row r="33" spans="1:11" ht="30" customHeight="1">
      <c r="A33" s="23"/>
      <c r="B33" s="330"/>
      <c r="C33" s="331"/>
      <c r="D33" s="100" t="s">
        <v>296</v>
      </c>
      <c r="E33" s="101"/>
      <c r="F33" s="102"/>
      <c r="G33" s="318">
        <v>338644850</v>
      </c>
      <c r="H33" s="319"/>
      <c r="I33" s="205"/>
      <c r="J33" s="206"/>
      <c r="K33" s="23"/>
    </row>
    <row r="34" spans="1:11" ht="30" customHeight="1">
      <c r="A34" s="23"/>
      <c r="B34" s="332"/>
      <c r="C34" s="333"/>
      <c r="D34" s="104" t="s">
        <v>181</v>
      </c>
      <c r="E34" s="334"/>
      <c r="F34" s="335"/>
      <c r="G34" s="318">
        <f>SUM(G18:H33)</f>
        <v>1517938836</v>
      </c>
      <c r="H34" s="319"/>
      <c r="I34" s="311"/>
      <c r="J34" s="312"/>
      <c r="K34" s="23"/>
    </row>
    <row r="35" spans="1:11" ht="30" customHeight="1">
      <c r="A35" s="23"/>
      <c r="B35" s="314" t="s">
        <v>73</v>
      </c>
      <c r="C35" s="315"/>
      <c r="D35" s="105"/>
      <c r="E35" s="334"/>
      <c r="F35" s="335"/>
      <c r="G35" s="318">
        <f>G17+G34</f>
        <v>1697912508</v>
      </c>
      <c r="H35" s="319">
        <f>H16+H34</f>
        <v>0</v>
      </c>
      <c r="I35" s="311"/>
      <c r="J35" s="312"/>
      <c r="K35" s="23"/>
    </row>
    <row r="36" spans="1:11" ht="30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30" customHeight="1"/>
  </sheetData>
  <mergeCells count="49">
    <mergeCell ref="G16:H16"/>
    <mergeCell ref="E17:F17"/>
    <mergeCell ref="E18:F18"/>
    <mergeCell ref="E29:F29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  <mergeCell ref="G11:H11"/>
    <mergeCell ref="G12:H12"/>
    <mergeCell ref="G13:H13"/>
    <mergeCell ref="G14:H14"/>
    <mergeCell ref="G15:H15"/>
    <mergeCell ref="B18:C34"/>
    <mergeCell ref="E34:F34"/>
    <mergeCell ref="I34:J34"/>
    <mergeCell ref="B35:C35"/>
    <mergeCell ref="E35:F35"/>
    <mergeCell ref="I35:J35"/>
    <mergeCell ref="G18:H18"/>
    <mergeCell ref="G33:H33"/>
    <mergeCell ref="G34:H34"/>
    <mergeCell ref="G35:H35"/>
    <mergeCell ref="G19:H19"/>
    <mergeCell ref="G32:H32"/>
    <mergeCell ref="G30:H30"/>
    <mergeCell ref="G31:H31"/>
    <mergeCell ref="G26:H26"/>
    <mergeCell ref="I17:J17"/>
    <mergeCell ref="I3:J3"/>
    <mergeCell ref="B4:C4"/>
    <mergeCell ref="E4:F4"/>
    <mergeCell ref="G4:H4"/>
    <mergeCell ref="I4:J4"/>
    <mergeCell ref="G17:H17"/>
    <mergeCell ref="B5:C17"/>
    <mergeCell ref="E7:F7"/>
    <mergeCell ref="E14:F14"/>
    <mergeCell ref="G5:H5"/>
    <mergeCell ref="G6:H6"/>
    <mergeCell ref="G7:H7"/>
    <mergeCell ref="G8:H8"/>
    <mergeCell ref="G9:H9"/>
    <mergeCell ref="G10:H10"/>
  </mergeCells>
  <phoneticPr fontId="3"/>
  <printOptions horizontalCentered="1"/>
  <pageMargins left="0" right="0.19685039370078741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有形固定資産</vt:lpstr>
      <vt:lpstr>増減の明細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行政目的別の明細</vt:lpstr>
      <vt:lpstr>引当金!Print_Area</vt:lpstr>
      <vt:lpstr>基金!Print_Area</vt:lpstr>
      <vt:lpstr>行政目的別の明細!Print_Area</vt:lpstr>
      <vt:lpstr>財源情報明細!Print_Area</vt:lpstr>
      <vt:lpstr>財源明細!Print_Area</vt:lpstr>
      <vt:lpstr>増減の明細!Print_Area</vt:lpstr>
      <vt:lpstr>貸付金!Print_Area</vt:lpstr>
      <vt:lpstr>'地方債（借入先別）'!Print_Area</vt:lpstr>
      <vt:lpstr>'地方債（利率別など）'!Print_Area</vt:lpstr>
      <vt:lpstr>補助金!Print_Area</vt:lpstr>
      <vt:lpstr>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伊藤 大二郎</cp:lastModifiedBy>
  <cp:lastPrinted>2018-10-19T10:58:19Z</cp:lastPrinted>
  <dcterms:created xsi:type="dcterms:W3CDTF">2014-03-27T08:10:30Z</dcterms:created>
  <dcterms:modified xsi:type="dcterms:W3CDTF">2018-10-22T00:01:25Z</dcterms:modified>
</cp:coreProperties>
</file>